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Honlap\Gazdasági\"/>
    </mc:Choice>
  </mc:AlternateContent>
  <xr:revisionPtr revIDLastSave="0" documentId="13_ncr:1_{7E18E25F-B14D-4E13-9AD0-4B72D30F1C98}" xr6:coauthVersionLast="47" xr6:coauthVersionMax="47" xr10:uidLastSave="{00000000-0000-0000-0000-000000000000}"/>
  <bookViews>
    <workbookView xWindow="-98" yWindow="-98" windowWidth="24196" windowHeight="14476" xr2:uid="{B5743F2D-2C4A-4E12-A9FA-217F901DEF18}"/>
  </bookViews>
  <sheets>
    <sheet name="gazd. és műsz. inf.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2" i="1" l="1"/>
  <c r="G112" i="1"/>
  <c r="G195" i="1"/>
  <c r="G196" i="1"/>
  <c r="F197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F217" i="1"/>
  <c r="G21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E44" i="1"/>
  <c r="D55" i="1"/>
  <c r="E408" i="1"/>
  <c r="E414" i="1"/>
  <c r="E422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9" i="1"/>
  <c r="E410" i="1"/>
  <c r="E411" i="1"/>
  <c r="E412" i="1"/>
  <c r="E413" i="1"/>
  <c r="E415" i="1"/>
  <c r="E416" i="1"/>
  <c r="E417" i="1"/>
  <c r="E418" i="1"/>
  <c r="E419" i="1"/>
  <c r="E420" i="1"/>
  <c r="E421" i="1"/>
  <c r="E423" i="1"/>
  <c r="E424" i="1"/>
  <c r="E425" i="1"/>
  <c r="E426" i="1"/>
  <c r="E427" i="1"/>
  <c r="E328" i="1"/>
  <c r="C261" i="1"/>
  <c r="D261" i="1"/>
  <c r="E261" i="1"/>
  <c r="E302" i="1"/>
  <c r="E303" i="1"/>
  <c r="D303" i="1"/>
  <c r="D232" i="1"/>
  <c r="D271" i="1"/>
  <c r="D264" i="1"/>
  <c r="D224" i="1"/>
  <c r="E223" i="1"/>
  <c r="E255" i="1"/>
  <c r="D255" i="1"/>
  <c r="C271" i="1"/>
  <c r="C224" i="1"/>
  <c r="C304" i="1"/>
  <c r="E278" i="1"/>
  <c r="D278" i="1"/>
  <c r="C223" i="1"/>
  <c r="E286" i="1"/>
  <c r="D286" i="1"/>
  <c r="E246" i="1"/>
  <c r="D246" i="1"/>
  <c r="E231" i="1"/>
  <c r="D231" i="1"/>
  <c r="E262" i="1"/>
  <c r="D262" i="1"/>
  <c r="E295" i="1"/>
  <c r="D295" i="1"/>
  <c r="E287" i="1"/>
  <c r="D287" i="1"/>
  <c r="C264" i="1"/>
  <c r="C231" i="1"/>
  <c r="E254" i="1"/>
  <c r="D254" i="1"/>
  <c r="C287" i="1"/>
  <c r="C255" i="1"/>
  <c r="C295" i="1"/>
  <c r="C294" i="1"/>
  <c r="D302" i="1"/>
  <c r="D280" i="1"/>
  <c r="C303" i="1"/>
  <c r="C302" i="1"/>
  <c r="D248" i="1"/>
  <c r="D253" i="1"/>
  <c r="D317" i="1"/>
  <c r="D235" i="1"/>
  <c r="D229" i="1"/>
  <c r="D322" i="1"/>
  <c r="D291" i="1"/>
  <c r="D315" i="1"/>
  <c r="E264" i="1"/>
  <c r="D269" i="1"/>
  <c r="D283" i="1"/>
  <c r="D320" i="1"/>
  <c r="D241" i="1"/>
  <c r="D245" i="1"/>
  <c r="D319" i="1"/>
  <c r="E240" i="1"/>
  <c r="E224" i="1"/>
  <c r="E271" i="1"/>
  <c r="D267" i="1"/>
  <c r="D227" i="1"/>
  <c r="D289" i="1"/>
  <c r="D275" i="1"/>
  <c r="D251" i="1"/>
  <c r="D285" i="1"/>
  <c r="D281" i="1"/>
  <c r="D297" i="1"/>
  <c r="D273" i="1"/>
  <c r="D305" i="1"/>
  <c r="D308" i="1"/>
  <c r="D249" i="1"/>
  <c r="E280" i="1"/>
  <c r="C307" i="1"/>
  <c r="D257" i="1"/>
  <c r="D265" i="1"/>
  <c r="D318" i="1"/>
  <c r="D259" i="1"/>
  <c r="D316" i="1"/>
  <c r="D237" i="1"/>
  <c r="D243" i="1"/>
  <c r="D313" i="1"/>
  <c r="D233" i="1"/>
  <c r="D225" i="1"/>
  <c r="D309" i="1"/>
  <c r="D299" i="1"/>
  <c r="D277" i="1"/>
  <c r="E232" i="1"/>
  <c r="D223" i="1"/>
  <c r="C291" i="1"/>
  <c r="C317" i="1"/>
  <c r="C250" i="1"/>
  <c r="E260" i="1"/>
  <c r="D260" i="1"/>
  <c r="E244" i="1"/>
  <c r="D244" i="1"/>
  <c r="E266" i="1"/>
  <c r="D266" i="1"/>
  <c r="C298" i="1"/>
  <c r="E236" i="1"/>
  <c r="D236" i="1"/>
  <c r="E228" i="1"/>
  <c r="D228" i="1"/>
  <c r="C263" i="1"/>
  <c r="C227" i="1"/>
  <c r="C234" i="1"/>
  <c r="C244" i="1"/>
  <c r="E258" i="1"/>
  <c r="D258" i="1"/>
  <c r="C279" i="1"/>
  <c r="E321" i="1"/>
  <c r="D321" i="1"/>
  <c r="E304" i="1"/>
  <c r="D304" i="1"/>
  <c r="E284" i="1"/>
  <c r="D284" i="1"/>
  <c r="E263" i="1"/>
  <c r="D263" i="1"/>
  <c r="E306" i="1"/>
  <c r="D306" i="1"/>
  <c r="C237" i="1"/>
  <c r="C265" i="1"/>
  <c r="C316" i="1"/>
  <c r="C274" i="1"/>
  <c r="E293" i="1"/>
  <c r="D293" i="1"/>
  <c r="C268" i="1"/>
  <c r="C284" i="1"/>
  <c r="C292" i="1"/>
  <c r="C235" i="1"/>
  <c r="C310" i="1"/>
  <c r="E274" i="1"/>
  <c r="D274" i="1"/>
  <c r="E300" i="1"/>
  <c r="D300" i="1"/>
  <c r="E276" i="1"/>
  <c r="D276" i="1"/>
  <c r="E272" i="1"/>
  <c r="D272" i="1"/>
  <c r="C272" i="1"/>
  <c r="E247" i="1"/>
  <c r="D247" i="1"/>
  <c r="C277" i="1"/>
  <c r="C252" i="1"/>
  <c r="C290" i="1"/>
  <c r="C266" i="1"/>
  <c r="C249" i="1"/>
  <c r="C297" i="1"/>
  <c r="C251" i="1"/>
  <c r="C275" i="1"/>
  <c r="C322" i="1"/>
  <c r="C253" i="1"/>
  <c r="E226" i="1"/>
  <c r="D226" i="1"/>
  <c r="C256" i="1"/>
  <c r="E279" i="1"/>
  <c r="D279" i="1"/>
  <c r="C288" i="1"/>
  <c r="D311" i="1"/>
  <c r="E296" i="1"/>
  <c r="D296" i="1"/>
  <c r="C254" i="1"/>
  <c r="C225" i="1"/>
  <c r="E307" i="1"/>
  <c r="D307" i="1"/>
  <c r="C293" i="1"/>
  <c r="C305" i="1"/>
  <c r="C273" i="1"/>
  <c r="C299" i="1"/>
  <c r="C260" i="1"/>
  <c r="C259" i="1"/>
  <c r="C313" i="1"/>
  <c r="C314" i="1"/>
  <c r="C257" i="1"/>
  <c r="C226" i="1"/>
  <c r="C319" i="1"/>
  <c r="E242" i="1"/>
  <c r="D242" i="1"/>
  <c r="C248" i="1"/>
  <c r="C246" i="1"/>
  <c r="C296" i="1"/>
  <c r="E239" i="1"/>
  <c r="D239" i="1"/>
  <c r="E238" i="1"/>
  <c r="D238" i="1"/>
  <c r="C321" i="1"/>
  <c r="C247" i="1"/>
  <c r="E314" i="1"/>
  <c r="D314" i="1"/>
  <c r="C236" i="1"/>
  <c r="C285" i="1"/>
  <c r="C289" i="1"/>
  <c r="C267" i="1"/>
  <c r="E301" i="1"/>
  <c r="D301" i="1"/>
  <c r="C282" i="1"/>
  <c r="C283" i="1"/>
  <c r="E292" i="1"/>
  <c r="D292" i="1"/>
  <c r="D270" i="1"/>
  <c r="C286" i="1"/>
  <c r="C311" i="1"/>
  <c r="D288" i="1"/>
  <c r="C238" i="1"/>
  <c r="C278" i="1"/>
  <c r="E294" i="1"/>
  <c r="D294" i="1"/>
  <c r="C232" i="1"/>
  <c r="C300" i="1"/>
  <c r="C309" i="1"/>
  <c r="C308" i="1"/>
  <c r="C242" i="1"/>
  <c r="C258" i="1"/>
  <c r="C301" i="1"/>
  <c r="C245" i="1"/>
  <c r="C241" i="1"/>
  <c r="C315" i="1"/>
  <c r="C229" i="1"/>
  <c r="C276" i="1"/>
  <c r="E268" i="1"/>
  <c r="D268" i="1"/>
  <c r="E250" i="1"/>
  <c r="D250" i="1"/>
  <c r="E230" i="1"/>
  <c r="D230" i="1"/>
  <c r="C230" i="1"/>
  <c r="D256" i="1"/>
  <c r="C240" i="1"/>
  <c r="E282" i="1"/>
  <c r="D282" i="1"/>
  <c r="D240" i="1"/>
  <c r="C280" i="1"/>
  <c r="C239" i="1"/>
  <c r="E312" i="1"/>
  <c r="D312" i="1"/>
  <c r="E234" i="1"/>
  <c r="D234" i="1"/>
  <c r="C243" i="1"/>
  <c r="C233" i="1"/>
  <c r="C306" i="1"/>
  <c r="C318" i="1"/>
  <c r="C281" i="1"/>
  <c r="C269" i="1"/>
  <c r="C312" i="1"/>
  <c r="C228" i="1"/>
  <c r="E252" i="1"/>
  <c r="D252" i="1"/>
  <c r="C270" i="1"/>
  <c r="E298" i="1"/>
  <c r="D298" i="1"/>
  <c r="C262" i="1"/>
  <c r="E290" i="1"/>
  <c r="D290" i="1"/>
  <c r="E310" i="1"/>
  <c r="D310" i="1"/>
  <c r="C320" i="1"/>
  <c r="E288" i="1"/>
  <c r="E311" i="1"/>
  <c r="E270" i="1"/>
  <c r="E256" i="1"/>
  <c r="E248" i="1"/>
  <c r="E233" i="1"/>
  <c r="E241" i="1"/>
  <c r="E291" i="1"/>
  <c r="E237" i="1"/>
  <c r="E259" i="1"/>
  <c r="E257" i="1"/>
  <c r="E281" i="1"/>
  <c r="E289" i="1"/>
  <c r="E317" i="1"/>
  <c r="E249" i="1"/>
  <c r="E273" i="1"/>
  <c r="E283" i="1"/>
  <c r="E235" i="1"/>
  <c r="E245" i="1"/>
  <c r="E251" i="1"/>
  <c r="E309" i="1"/>
  <c r="E318" i="1"/>
  <c r="E269" i="1"/>
  <c r="E315" i="1"/>
  <c r="E313" i="1"/>
  <c r="E253" i="1"/>
  <c r="E299" i="1"/>
  <c r="E322" i="1"/>
  <c r="E243" i="1"/>
  <c r="E316" i="1"/>
  <c r="E308" i="1"/>
  <c r="E297" i="1"/>
  <c r="E227" i="1"/>
  <c r="E277" i="1"/>
  <c r="E225" i="1"/>
  <c r="E265" i="1"/>
  <c r="E285" i="1"/>
  <c r="E275" i="1"/>
  <c r="E267" i="1"/>
  <c r="E319" i="1"/>
  <c r="E320" i="1"/>
  <c r="E229" i="1"/>
  <c r="E305" i="1"/>
  <c r="E23" i="1"/>
  <c r="E20" i="1"/>
  <c r="E18" i="1"/>
  <c r="E17" i="1"/>
  <c r="D52" i="1"/>
  <c r="E50" i="1"/>
  <c r="E52" i="1" s="1"/>
  <c r="E45" i="1"/>
  <c r="E46" i="1"/>
  <c r="D44" i="1"/>
  <c r="D46" i="1"/>
  <c r="D33" i="1"/>
  <c r="E39" i="1"/>
  <c r="E40" i="1" s="1"/>
  <c r="E38" i="1"/>
  <c r="E33" i="1" s="1"/>
  <c r="E35" i="1"/>
  <c r="E37" i="1" s="1"/>
  <c r="E11" i="1"/>
  <c r="E10" i="1"/>
  <c r="E9" i="1"/>
  <c r="D89" i="1"/>
  <c r="D67" i="1"/>
  <c r="D66" i="1"/>
  <c r="D20" i="1"/>
  <c r="D11" i="1"/>
  <c r="E89" i="1"/>
  <c r="E66" i="1"/>
  <c r="E67" i="1"/>
  <c r="C112" i="1"/>
</calcChain>
</file>

<file path=xl/sharedStrings.xml><?xml version="1.0" encoding="utf-8"?>
<sst xmlns="http://schemas.openxmlformats.org/spreadsheetml/2006/main" count="733" uniqueCount="284">
  <si>
    <t>Sor-</t>
  </si>
  <si>
    <t>szám</t>
  </si>
  <si>
    <t>Megnevezés</t>
  </si>
  <si>
    <t>Mérték-</t>
  </si>
  <si>
    <t>egység</t>
  </si>
  <si>
    <t>1.</t>
  </si>
  <si>
    <t>A fűtési időszak átlaghőmérséklete</t>
  </si>
  <si>
    <t>°C</t>
  </si>
  <si>
    <t>2.</t>
  </si>
  <si>
    <t>Lakossági felhasználók számára értékesített fűtési célú hő</t>
  </si>
  <si>
    <t>GJ</t>
  </si>
  <si>
    <t>3.</t>
  </si>
  <si>
    <t>Lakossági felhasználók számára értékesített használati melegvíz felmelegítésére felhasznált hő</t>
  </si>
  <si>
    <t>5.</t>
  </si>
  <si>
    <t>Egyéb felhasználók számára értékesített hő</t>
  </si>
  <si>
    <t>6.</t>
  </si>
  <si>
    <t>Értékesített villamos energia mennyisége,</t>
  </si>
  <si>
    <t>MWh</t>
  </si>
  <si>
    <t>7.</t>
  </si>
  <si>
    <t>Lakossági felhasználók legalacsonyabb éves fűtési hőfogyasztással rendelkező tizedének átlagos éves fajlagos fogyasztása</t>
  </si>
  <si>
    <t>MJ/légm3</t>
  </si>
  <si>
    <t>8.</t>
  </si>
  <si>
    <t>Lakossági felhasználók legmagasabb éves fűtési hőfogyasztással rendelkező tizedének átlagos éves fajlagos fogyasztása</t>
  </si>
  <si>
    <t>9.</t>
  </si>
  <si>
    <t>Lakossági felhasználók számára kiszámlázott fűtési célú hő értékesítéséből származó fűtési alapdíj</t>
  </si>
  <si>
    <t>ezer Ft</t>
  </si>
  <si>
    <t>10.</t>
  </si>
  <si>
    <t>Lakossági felhasználók számára kiszámlázott használati melegvíz alapdíj</t>
  </si>
  <si>
    <t>11.</t>
  </si>
  <si>
    <t>Lakossági felhasználóktól származó, fűtési célra értékesített hő mennyiségétől függő árbevétel</t>
  </si>
  <si>
    <t>12.</t>
  </si>
  <si>
    <t>Lakossági felhasználóktól, használati melegvíz értékesítésből származó, az értékesített hő mennyiségétől függő árbevétel, víz- és csatornadíj nélkül</t>
  </si>
  <si>
    <t>13.</t>
  </si>
  <si>
    <t>Egyéb felhasználóktól, hő értékesítésből származó, az értékesített hő mennyiségétől független árbevétel</t>
  </si>
  <si>
    <t>14.</t>
  </si>
  <si>
    <t>Egyéb felhasználóktól, hő értékesítésből származó, az értékesített hő mennyiségétől függő árbevétel</t>
  </si>
  <si>
    <t>15.</t>
  </si>
  <si>
    <t>Villamosenergia-értékesítésből származó árbevétel</t>
  </si>
  <si>
    <t>16.</t>
  </si>
  <si>
    <t>A távhőszolgáltató nevén nyilvántartott, vízmérőn mért víz- és csatornadíjból származó árbevétel</t>
  </si>
  <si>
    <t>17.</t>
  </si>
  <si>
    <t>Központi költségvetésből származó állami támogatások</t>
  </si>
  <si>
    <t>18.</t>
  </si>
  <si>
    <t>Helyi önkormányzattól kapott támogatások</t>
  </si>
  <si>
    <t>19.</t>
  </si>
  <si>
    <t>Egyéb támogatások</t>
  </si>
  <si>
    <t>20.</t>
  </si>
  <si>
    <t>Egyéb árbevétel és egyéb bevétel</t>
  </si>
  <si>
    <t>21.</t>
  </si>
  <si>
    <t>Árbevétel és egyéb bevétel összesen</t>
  </si>
  <si>
    <t>II. táblázat</t>
  </si>
  <si>
    <t>Az előző két üzleti évben biztosított távhőszolgáltatás költségeire vonatkozó információk:</t>
  </si>
  <si>
    <t>Felhasznált energia mennyisége összesen:</t>
  </si>
  <si>
    <t>Saját tulajdonú berendezésekkel kapcsoltan termelt hő</t>
  </si>
  <si>
    <t>Saját kazánokból származó hő</t>
  </si>
  <si>
    <t>Egyéb forrásból származó saját termelésű hő (pl. geotermikus alapú)</t>
  </si>
  <si>
    <t>Távhőszolgáltató által előállított hő mennyisége összesen</t>
  </si>
  <si>
    <t>Távhőszolgáltató által vásárolt hő mennyisége összesen</t>
  </si>
  <si>
    <t>Távhőszolgáltató által hőtermelésre felhasznált összes energiahordozó mennyisége</t>
  </si>
  <si>
    <t>Felhasznált földgáz mennyisége</t>
  </si>
  <si>
    <t>Felhasznált szénhidrogén mennyisége</t>
  </si>
  <si>
    <t>Felhasznált megújuló energiaforrások mennyisége</t>
  </si>
  <si>
    <t>Felhasznált egyéb energia mennyisége</t>
  </si>
  <si>
    <t>Saját termelésű hő előállításának hőtermelésre eső költsége összesen:</t>
  </si>
  <si>
    <t>Felhasznált gáz teljesítmény díja</t>
  </si>
  <si>
    <t>Felhasznált gáz gázdíja</t>
  </si>
  <si>
    <t>Nem földgáztüzelés esetén a felhasznált energiahordozó összes költsége</t>
  </si>
  <si>
    <t>Saját termelésű hő előállításának egyéb elszámolt költsége</t>
  </si>
  <si>
    <t>Saját termelésű hő előállításának költsége összesen</t>
  </si>
  <si>
    <t>Vásárolt hő költsége összesen:</t>
  </si>
  <si>
    <t>Vásárolt hő teljesítménydíja</t>
  </si>
  <si>
    <t>Vásárolt hő energiadíja</t>
  </si>
  <si>
    <t>4.</t>
  </si>
  <si>
    <t>Hálózat üzemeltetés energia költsége összesen:</t>
  </si>
  <si>
    <t>Hálózat üzemeltetéshez felhasznált villamos energia költsége</t>
  </si>
  <si>
    <t>A távhőszolgáltatás energián kívüli költségei összesen:</t>
  </si>
  <si>
    <t>Értékcsökkenés</t>
  </si>
  <si>
    <t>Bérek és járulékai</t>
  </si>
  <si>
    <t>Távhőszolgáltatást terhelő nem felosztott költségek</t>
  </si>
  <si>
    <t>Egyéb költségek</t>
  </si>
  <si>
    <t>III. táblázat</t>
  </si>
  <si>
    <t>Az előző két üzleti évi teljesítmény gazdálkodásra vonatkozó információk:</t>
  </si>
  <si>
    <t>Lekötött földgáz teljesítmény</t>
  </si>
  <si>
    <t>mn3/h</t>
  </si>
  <si>
    <t>Az adott évben maximálisan igénybe vett földgáz teljesítmény</t>
  </si>
  <si>
    <t>Maximális távhőteljesítmény igény</t>
  </si>
  <si>
    <t>MW</t>
  </si>
  <si>
    <t>IV. táblázat</t>
  </si>
  <si>
    <t>Önkormányzati tulajdonban levő távhőszolgáltatók esetén az előző két üzleti évben támogatott jogi személyek neve és a támogatás összege:</t>
  </si>
  <si>
    <t>Szervezet neve</t>
  </si>
  <si>
    <t>V. táblázat</t>
  </si>
  <si>
    <t>Az előző két üzleti évben aktivált, a szolgáltató tulajdonában lévő beruházásokra vonatkozó információk:</t>
  </si>
  <si>
    <t>Távhőtermelő létesítmények beruházásainak aktivált értéke</t>
  </si>
  <si>
    <t>Felhasználói hőközpontok beruházásainak aktivált értéke</t>
  </si>
  <si>
    <t>Szolgáltatói hőközpontok beruházásainak aktivált értéke</t>
  </si>
  <si>
    <t>Termelői hőközpont beruházások aktivált értéke</t>
  </si>
  <si>
    <t>Aktivált beruházások keretében beszerzett hőközpontok száma</t>
  </si>
  <si>
    <t>db</t>
  </si>
  <si>
    <t>Távvezeték beruházások aktivált értéke</t>
  </si>
  <si>
    <t>Egyéb beruházások aktivált értéke</t>
  </si>
  <si>
    <t>Beruházások aktivált értéke összesen</t>
  </si>
  <si>
    <t>VI. táblázat</t>
  </si>
  <si>
    <t>Az előző üzleti év végére vonatkozó információk:</t>
  </si>
  <si>
    <t>A távhőszolgáltatási tevékenységhez kapcsolódó foglalkoztatott létszám</t>
  </si>
  <si>
    <t>fő</t>
  </si>
  <si>
    <t>Az általános közüzemi szerződés keretében ellátott lakossági díjfizetők száma</t>
  </si>
  <si>
    <t>Ebből a költségosztás alapján elszámoló lakossági díjfizetők száma</t>
  </si>
  <si>
    <t>Az ellátott nem lakossági felhasználók száma</t>
  </si>
  <si>
    <t>Az üzemeltetett távhővezetékek hossza</t>
  </si>
  <si>
    <t>km</t>
  </si>
  <si>
    <t>Felhasználói hőközponttal nem rendelkező épületek száma</t>
  </si>
  <si>
    <t>Felhasználói hőközponttal nem rendelkező épületekben levő lakossági díjfizetők száma</t>
  </si>
  <si>
    <t>VII. táblázat</t>
  </si>
  <si>
    <t>Távhőszolgáltató érdekeltségei más társaságokban:</t>
  </si>
  <si>
    <t>Cégnév</t>
  </si>
  <si>
    <t>Fő tevékenység</t>
  </si>
  <si>
    <t>Tulajdoni arány</t>
  </si>
  <si>
    <t>Előző évi árbevétel</t>
  </si>
  <si>
    <t>VIII. táblázat</t>
  </si>
  <si>
    <t>Az előző év végén hőközpontokban lekötött teljesítmény és költsége:</t>
  </si>
  <si>
    <t>Összesen</t>
  </si>
  <si>
    <t>IX. táblázat</t>
  </si>
  <si>
    <t>Az előző év végén az elszámolási mérések helyét jelentő hőközpontokban lekötött teljesítmény és költsége:</t>
  </si>
  <si>
    <t>X. táblázat</t>
  </si>
  <si>
    <t>Az előző évben az elszámolási mérések helyét jelentő hőközpontokban elszámolt fogyasztás:</t>
  </si>
  <si>
    <t>XI. táblázat</t>
  </si>
  <si>
    <t>Az előző évben az elszámolási mérések helyét jelentő hőközpontokban elszámolt fogyasztás költsége:</t>
  </si>
  <si>
    <t>1.1</t>
  </si>
  <si>
    <t>1.2.</t>
  </si>
  <si>
    <t>1.3</t>
  </si>
  <si>
    <t>1.4.</t>
  </si>
  <si>
    <t>1.5.</t>
  </si>
  <si>
    <t>1.6.</t>
  </si>
  <si>
    <t>1.6.1.</t>
  </si>
  <si>
    <t>1.6.2.</t>
  </si>
  <si>
    <t>1.6.3.</t>
  </si>
  <si>
    <t>1.6.4.</t>
  </si>
  <si>
    <t>2.1.</t>
  </si>
  <si>
    <t>2.2.</t>
  </si>
  <si>
    <t>2.3.</t>
  </si>
  <si>
    <t>2.4.</t>
  </si>
  <si>
    <t>2.5.</t>
  </si>
  <si>
    <t>3.1.</t>
  </si>
  <si>
    <t>3.2</t>
  </si>
  <si>
    <t>4.1</t>
  </si>
  <si>
    <t>5.1.</t>
  </si>
  <si>
    <t>5.2.</t>
  </si>
  <si>
    <t>5.3.</t>
  </si>
  <si>
    <t>5.4.</t>
  </si>
  <si>
    <t>5.5.</t>
  </si>
  <si>
    <t>-----------</t>
  </si>
  <si>
    <t>4. melléklet a 157/2005. (VIII. 15.) Korm. rendelethez</t>
  </si>
  <si>
    <t>Gazdálkodásra vonatkozó gazdasági és műszaki információk</t>
  </si>
  <si>
    <t>I. táblázat</t>
  </si>
  <si>
    <t>Az előző két üzleti évben távhőszolgáltatással kapcsolatban elért, az eredmény-kimutatásban szereplő árbevételre és egyéb bevételekre vonatkozó információk (a felhasználóhoz legközelebb eső felhasználási mérő alapján):</t>
  </si>
  <si>
    <t>Elszámolási mérés helyét jelentő hőközpontok/hőfogadók egyéni azonosító jele (technikai kód)</t>
  </si>
  <si>
    <t>Hőközponti/hőfogadói mérés alapján elszámolt díjfizetők száma (db)</t>
  </si>
  <si>
    <t>Egycsöves átfolyós rendszerű díjfizetők száma (db)</t>
  </si>
  <si>
    <t>Lekötött teljesítmény                  (MW)</t>
  </si>
  <si>
    <t>Fűtött légtérfogat (lm3)</t>
  </si>
  <si>
    <t>Éves alapdíj (ezer Ft)</t>
  </si>
  <si>
    <t>Hőközpont egyéni azonosító jele</t>
  </si>
  <si>
    <t>Hőközponti mérés alapján elszámolt díjfizetők száma (db)</t>
  </si>
  <si>
    <t>Fűtött légtérfogat (m3)</t>
  </si>
  <si>
    <t>Teljes elszámolt hő felhasználás (GJ)</t>
  </si>
  <si>
    <t>Elszámolt fűtési célú hő felhasználás     (GJ)</t>
  </si>
  <si>
    <t>Fűtéshez felhasznált 1 légköbméter átlagos hőmennyiség (MJ/légköbméter/év)</t>
  </si>
  <si>
    <t>Fűtési költségmegosztó (vagy mérő) alapján elszámolt díjfizetők száma (db)</t>
  </si>
  <si>
    <t>Melegvíz költségmegosztó (vagy mérő) alapján elszámolt díjfizetők száma (db)</t>
  </si>
  <si>
    <t>Egy díjfizető átlagos, fogyasztás mértékétől függő költsége (ezer Ft)</t>
  </si>
  <si>
    <t>Egy díjfizető átlagos állandó költsége (ezer Ft)</t>
  </si>
  <si>
    <t xml:space="preserve">Távhőszolgáltatást terhelő pénzügyi költségek </t>
  </si>
  <si>
    <t>EK15-17</t>
  </si>
  <si>
    <t>EK11-14</t>
  </si>
  <si>
    <t>EK7-10</t>
  </si>
  <si>
    <t>EK1-6</t>
  </si>
  <si>
    <t>EK28</t>
  </si>
  <si>
    <t>EK27</t>
  </si>
  <si>
    <t>EK26</t>
  </si>
  <si>
    <t>KL51-53</t>
  </si>
  <si>
    <t>KL47-49</t>
  </si>
  <si>
    <t>KL43-45</t>
  </si>
  <si>
    <t>KL41</t>
  </si>
  <si>
    <t>KL39</t>
  </si>
  <si>
    <t>KL37</t>
  </si>
  <si>
    <t>KL35</t>
  </si>
  <si>
    <t>KL27</t>
  </si>
  <si>
    <t>KL25</t>
  </si>
  <si>
    <t>KL23</t>
  </si>
  <si>
    <t>KL21</t>
  </si>
  <si>
    <t>KL19</t>
  </si>
  <si>
    <t>KL17</t>
  </si>
  <si>
    <t>DGY5-7M</t>
  </si>
  <si>
    <t>DGY1-3M</t>
  </si>
  <si>
    <t>SZ12-13</t>
  </si>
  <si>
    <t>SZ14-17</t>
  </si>
  <si>
    <t>Üzlethelységek</t>
  </si>
  <si>
    <t>SZI1</t>
  </si>
  <si>
    <t>SZI2</t>
  </si>
  <si>
    <t>SZI3</t>
  </si>
  <si>
    <t>SZI4</t>
  </si>
  <si>
    <t>SZI5</t>
  </si>
  <si>
    <t>SZI6</t>
  </si>
  <si>
    <t>SZI7</t>
  </si>
  <si>
    <t>SZI8</t>
  </si>
  <si>
    <t>KL50</t>
  </si>
  <si>
    <t>KL52</t>
  </si>
  <si>
    <t>KL54</t>
  </si>
  <si>
    <t>KL56</t>
  </si>
  <si>
    <t>KL58</t>
  </si>
  <si>
    <t>KL60</t>
  </si>
  <si>
    <t>KL62-64</t>
  </si>
  <si>
    <t>KL66-68</t>
  </si>
  <si>
    <t>AZ15</t>
  </si>
  <si>
    <t>AZ13</t>
  </si>
  <si>
    <t>AZ11</t>
  </si>
  <si>
    <t>AZ9</t>
  </si>
  <si>
    <t>AZ7</t>
  </si>
  <si>
    <t>BKV</t>
  </si>
  <si>
    <t>Tormay 2</t>
  </si>
  <si>
    <t>Pannon 2001 Mozgókép</t>
  </si>
  <si>
    <t>Gödöllö Városi Múzeum</t>
  </si>
  <si>
    <t>Piac</t>
  </si>
  <si>
    <t>Tormay 1</t>
  </si>
  <si>
    <t>Ezüstkehely</t>
  </si>
  <si>
    <t>Református Líceum</t>
  </si>
  <si>
    <t>Erzsébet Szálloda</t>
  </si>
  <si>
    <t>Könyvtár</t>
  </si>
  <si>
    <t>Posta</t>
  </si>
  <si>
    <t>Erkel F. iskola</t>
  </si>
  <si>
    <t>Erkel F. Kalória</t>
  </si>
  <si>
    <t>Szent Imre Iskola</t>
  </si>
  <si>
    <t>Művészetek Háza</t>
  </si>
  <si>
    <t>IV. sz. Óvoda</t>
  </si>
  <si>
    <t>Bölcsöde</t>
  </si>
  <si>
    <t>-</t>
  </si>
  <si>
    <t>Nincs érdekeltség</t>
  </si>
  <si>
    <t>Nincs a szolgáltatási területen</t>
  </si>
  <si>
    <t>KL64</t>
  </si>
  <si>
    <t>KL62</t>
  </si>
  <si>
    <t>KL66</t>
  </si>
  <si>
    <t>KL68</t>
  </si>
  <si>
    <t xml:space="preserve">    </t>
  </si>
  <si>
    <t>PK1</t>
  </si>
  <si>
    <t>PK2</t>
  </si>
  <si>
    <t>PK3</t>
  </si>
  <si>
    <t>PK4</t>
  </si>
  <si>
    <t>PK5</t>
  </si>
  <si>
    <t>PK6</t>
  </si>
  <si>
    <t>PK6A</t>
  </si>
  <si>
    <t>PK6B</t>
  </si>
  <si>
    <t>PK7</t>
  </si>
  <si>
    <t>PK8</t>
  </si>
  <si>
    <t>PK9</t>
  </si>
  <si>
    <t>PK10</t>
  </si>
  <si>
    <t>PK11</t>
  </si>
  <si>
    <t>PK12</t>
  </si>
  <si>
    <t>PK13</t>
  </si>
  <si>
    <t>PK14</t>
  </si>
  <si>
    <t>PK15</t>
  </si>
  <si>
    <t>PK16</t>
  </si>
  <si>
    <t>RK 1</t>
  </si>
  <si>
    <t>RK 2</t>
  </si>
  <si>
    <t>RK 3</t>
  </si>
  <si>
    <t>RK 4</t>
  </si>
  <si>
    <t>RK 5</t>
  </si>
  <si>
    <t>RK 6</t>
  </si>
  <si>
    <t>KL 40</t>
  </si>
  <si>
    <t>KL 42</t>
  </si>
  <si>
    <t>KL 44</t>
  </si>
  <si>
    <t>Főtér Irodaház</t>
  </si>
  <si>
    <t>IV. sz. Óvoda külön helyen</t>
  </si>
  <si>
    <t>RK 1-6</t>
  </si>
  <si>
    <t>PK MALTAI</t>
  </si>
  <si>
    <t>SZAB 6 Önk.</t>
  </si>
  <si>
    <t>Pk2k Önk.</t>
  </si>
  <si>
    <t>Pk5k</t>
  </si>
  <si>
    <t>PK KÖK</t>
  </si>
  <si>
    <t>igény szerint</t>
  </si>
  <si>
    <t>Saját szab.</t>
  </si>
  <si>
    <t>PK 5k Rendelo</t>
  </si>
  <si>
    <t>2024. év</t>
  </si>
  <si>
    <t>2025. év</t>
  </si>
  <si>
    <t>Díjfizetők fogyasztás mértéke alapján fizetett teljes költsége (ezer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</si>
</sst>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 CE"/>
      <charset val="238"/>
    </font>
    <font>
      <sz val="12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"/>
    </font>
    <font>
      <i/>
      <sz val="10"/>
      <color indexed="8"/>
      <name val="Times"/>
    </font>
    <font>
      <sz val="10"/>
      <color indexed="8"/>
      <name val="Times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color indexed="8"/>
      <name val="Times"/>
      <family val="1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</font>
    <font>
      <sz val="10"/>
      <color rgb="FFFF0000"/>
      <name val="Arial CE"/>
      <charset val="238"/>
    </font>
    <font>
      <sz val="10"/>
      <color rgb="FF00B05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5" fillId="0" borderId="0" xfId="0" applyNumberFormat="1" applyFont="1"/>
    <xf numFmtId="49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3" fontId="1" fillId="0" borderId="3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1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/>
    <xf numFmtId="3" fontId="1" fillId="0" borderId="3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1" fillId="0" borderId="3" xfId="0" quotePrefix="1" applyFont="1" applyBorder="1" applyAlignment="1">
      <alignment horizontal="center" wrapText="1"/>
    </xf>
    <xf numFmtId="0" fontId="13" fillId="0" borderId="0" xfId="0" applyFont="1"/>
    <xf numFmtId="0" fontId="9" fillId="0" borderId="3" xfId="0" applyFont="1" applyBorder="1"/>
    <xf numFmtId="0" fontId="0" fillId="0" borderId="3" xfId="0" applyBorder="1"/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10" fillId="0" borderId="2" xfId="0" applyFont="1" applyBorder="1"/>
    <xf numFmtId="0" fontId="0" fillId="0" borderId="2" xfId="0" applyBorder="1"/>
    <xf numFmtId="3" fontId="0" fillId="0" borderId="3" xfId="0" applyNumberFormat="1" applyBorder="1"/>
    <xf numFmtId="1" fontId="0" fillId="0" borderId="3" xfId="0" applyNumberForma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6" fillId="0" borderId="3" xfId="0" applyFont="1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4" fontId="0" fillId="0" borderId="0" xfId="0" applyNumberFormat="1"/>
    <xf numFmtId="0" fontId="6" fillId="0" borderId="3" xfId="0" applyFont="1" applyBorder="1" applyAlignment="1">
      <alignment vertical="center" wrapText="1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/>
    <xf numFmtId="0" fontId="0" fillId="0" borderId="3" xfId="0" applyBorder="1" applyAlignment="1">
      <alignment vertical="center"/>
    </xf>
    <xf numFmtId="3" fontId="13" fillId="0" borderId="0" xfId="0" applyNumberFormat="1" applyFont="1"/>
    <xf numFmtId="3" fontId="14" fillId="0" borderId="0" xfId="0" applyNumberFormat="1" applyFont="1"/>
    <xf numFmtId="3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Documents%20and%20Settings\Rakonczai%20R&#243;bert\Dokumentumok\LEVELEK\2005\T&#225;vh&#337;\T&#225;vh&#337;%20t&#246;rv&#233;ny\KJK-KERSZ&#214;V%20Net%20Jogt&#225;r%20dokumentum_elemei\zaro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319</xdr:row>
      <xdr:rowOff>0</xdr:rowOff>
    </xdr:from>
    <xdr:to>
      <xdr:col>0</xdr:col>
      <xdr:colOff>0</xdr:colOff>
      <xdr:row>319</xdr:row>
      <xdr:rowOff>0</xdr:rowOff>
    </xdr:to>
    <xdr:pic>
      <xdr:nvPicPr>
        <xdr:cNvPr id="1393" name="Picture 1" descr="C:\Documents and Settings\Rakonczai Róbert\Dokumentumok\LEVELEK\2005\Távhő\Távhő törvény\KJK-KERSZÖV Net Jogtár dokumentum_elemei\zaro.gif">
          <a:extLst>
            <a:ext uri="{FF2B5EF4-FFF2-40B4-BE49-F238E27FC236}">
              <a16:creationId xmlns:a16="http://schemas.microsoft.com/office/drawing/2014/main" id="{83FADC86-CF61-CED6-590E-A3A524BE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91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bi/&#201;ves%20jelent&#233;s/&#201;ves%20jelent&#233;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ibi/Excel/H&#337;d&#237;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ibi/Excel/jegyz&#233;k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21"/>
      <sheetName val="T535"/>
      <sheetName val="T537"/>
      <sheetName val="T540"/>
    </sheetNames>
    <sheetDataSet>
      <sheetData sheetId="0">
        <row r="10">
          <cell r="C10">
            <v>71570</v>
          </cell>
        </row>
        <row r="12">
          <cell r="B12">
            <v>67776.789999999994</v>
          </cell>
        </row>
        <row r="38">
          <cell r="B38">
            <v>20438</v>
          </cell>
        </row>
        <row r="64">
          <cell r="B64">
            <v>11444.061</v>
          </cell>
        </row>
        <row r="80">
          <cell r="B80">
            <v>47054.06</v>
          </cell>
        </row>
        <row r="81">
          <cell r="B81">
            <v>16383.674999999999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Szerz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P2">
            <v>804022435</v>
          </cell>
          <cell r="Q2">
            <v>856704595</v>
          </cell>
        </row>
        <row r="13">
          <cell r="P13">
            <v>311376015</v>
          </cell>
          <cell r="Q13">
            <v>336368248</v>
          </cell>
        </row>
      </sheetData>
      <sheetData sheetId="24">
        <row r="2">
          <cell r="P2">
            <v>701845656</v>
          </cell>
          <cell r="Q2">
            <v>744666274</v>
          </cell>
        </row>
        <row r="6">
          <cell r="P6">
            <v>55127466</v>
          </cell>
        </row>
        <row r="7">
          <cell r="P7">
            <v>143073667</v>
          </cell>
        </row>
        <row r="13">
          <cell r="P13">
            <v>279436228</v>
          </cell>
          <cell r="Q13">
            <v>296396013</v>
          </cell>
        </row>
        <row r="18">
          <cell r="P18">
            <v>540402109</v>
          </cell>
        </row>
        <row r="42">
          <cell r="P42">
            <v>131045.408</v>
          </cell>
        </row>
        <row r="45">
          <cell r="P45">
            <v>45847.069000000003</v>
          </cell>
        </row>
        <row r="77">
          <cell r="P77">
            <v>63079.184000000001</v>
          </cell>
        </row>
        <row r="117">
          <cell r="P117">
            <v>26900.050999999999</v>
          </cell>
        </row>
      </sheetData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Összegző"/>
      <sheetName val="F+HMV"/>
      <sheetName val="Szakaszol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Q2">
            <v>1280.3226</v>
          </cell>
          <cell r="R2">
            <v>960.77260000000001</v>
          </cell>
          <cell r="S2">
            <v>161.20345637583893</v>
          </cell>
          <cell r="X2">
            <v>3570.6020765580001</v>
          </cell>
          <cell r="Y2">
            <v>89.265051913950003</v>
          </cell>
          <cell r="Z2">
            <v>49.073580163079995</v>
          </cell>
        </row>
        <row r="3">
          <cell r="Q3">
            <v>1393.4197999999999</v>
          </cell>
          <cell r="R3">
            <v>1100.4997999999998</v>
          </cell>
          <cell r="S3">
            <v>182.47233897911639</v>
          </cell>
          <cell r="X3">
            <v>3886.0109408339999</v>
          </cell>
          <cell r="Y3">
            <v>97.150273520849993</v>
          </cell>
          <cell r="Z3">
            <v>51.113670662339999</v>
          </cell>
        </row>
        <row r="4">
          <cell r="Q4">
            <v>1109.4286</v>
          </cell>
          <cell r="R4">
            <v>810.92859999999996</v>
          </cell>
          <cell r="S4">
            <v>166.03779688779687</v>
          </cell>
          <cell r="X4">
            <v>3094.007762538</v>
          </cell>
          <cell r="Y4">
            <v>96.687742579312498</v>
          </cell>
          <cell r="Z4">
            <v>54.283829937975</v>
          </cell>
        </row>
        <row r="5">
          <cell r="Q5">
            <v>1159.7407000000003</v>
          </cell>
          <cell r="R5">
            <v>904.34070000000008</v>
          </cell>
          <cell r="S5">
            <v>185.16394348894349</v>
          </cell>
          <cell r="X5">
            <v>3234.3196563810006</v>
          </cell>
          <cell r="Y5">
            <v>95.127048717088257</v>
          </cell>
          <cell r="Z5">
            <v>50.620240345658829</v>
          </cell>
        </row>
        <row r="6">
          <cell r="Q6">
            <v>1160.2614999999998</v>
          </cell>
          <cell r="R6">
            <v>893.7115</v>
          </cell>
          <cell r="S6">
            <v>152.35450051142175</v>
          </cell>
          <cell r="X6">
            <v>3235.7720790449994</v>
          </cell>
          <cell r="Y6">
            <v>80.894301976124979</v>
          </cell>
          <cell r="Z6">
            <v>43.508160337950002</v>
          </cell>
        </row>
        <row r="7">
          <cell r="Q7">
            <v>1078.4528</v>
          </cell>
          <cell r="R7">
            <v>794.24279999999999</v>
          </cell>
          <cell r="S7">
            <v>127.09918386941909</v>
          </cell>
          <cell r="X7">
            <v>3007.6215222240003</v>
          </cell>
          <cell r="Y7">
            <v>68.35503459600001</v>
          </cell>
          <cell r="Z7">
            <v>23.048049752099999</v>
          </cell>
        </row>
        <row r="8">
          <cell r="Q8">
            <v>1150.2478999999998</v>
          </cell>
          <cell r="R8">
            <v>845.14789999999994</v>
          </cell>
          <cell r="S8">
            <v>135.70133269107257</v>
          </cell>
          <cell r="X8">
            <v>3207.8458509569996</v>
          </cell>
          <cell r="Y8">
            <v>72.905587521749993</v>
          </cell>
          <cell r="Z8">
            <v>40.765035458699998</v>
          </cell>
        </row>
        <row r="9">
          <cell r="Q9">
            <v>1453.4604999999997</v>
          </cell>
          <cell r="R9">
            <v>1088.8604999999998</v>
          </cell>
          <cell r="S9">
            <v>171.69039735099335</v>
          </cell>
          <cell r="X9">
            <v>4053.4542462149989</v>
          </cell>
          <cell r="Y9">
            <v>92.123960141249981</v>
          </cell>
          <cell r="Z9">
            <v>30.010729564124993</v>
          </cell>
        </row>
        <row r="10">
          <cell r="Q10">
            <v>1240.4929</v>
          </cell>
          <cell r="R10">
            <v>920.87289999999996</v>
          </cell>
          <cell r="S10">
            <v>147.83639428479691</v>
          </cell>
          <cell r="X10">
            <v>3459.5238143070001</v>
          </cell>
          <cell r="Y10">
            <v>78.625541234250008</v>
          </cell>
          <cell r="Z10">
            <v>78.625541234249994</v>
          </cell>
        </row>
        <row r="11">
          <cell r="Q11">
            <v>1686.3523</v>
          </cell>
          <cell r="R11">
            <v>1408.4322999999999</v>
          </cell>
          <cell r="S11">
            <v>228.67873031336256</v>
          </cell>
          <cell r="X11">
            <v>4702.9498848089997</v>
          </cell>
          <cell r="Y11">
            <v>106.88522465474999</v>
          </cell>
          <cell r="Z11">
            <v>53.323248501900004</v>
          </cell>
        </row>
        <row r="12">
          <cell r="Q12">
            <v>1500.4079000000002</v>
          </cell>
          <cell r="R12">
            <v>1102.6679000000001</v>
          </cell>
          <cell r="S12">
            <v>177.33481826954005</v>
          </cell>
          <cell r="X12">
            <v>4184.3825637570008</v>
          </cell>
          <cell r="Y12">
            <v>95.099603721750015</v>
          </cell>
          <cell r="Z12">
            <v>53.165694818700004</v>
          </cell>
        </row>
        <row r="13">
          <cell r="Q13">
            <v>1755.8619000000001</v>
          </cell>
          <cell r="R13">
            <v>1390.8419000000001</v>
          </cell>
          <cell r="S13">
            <v>223.28494140311446</v>
          </cell>
          <cell r="X13">
            <v>4896.8003425770003</v>
          </cell>
          <cell r="Y13">
            <v>111.29091687675</v>
          </cell>
          <cell r="Z13">
            <v>111.29091687675</v>
          </cell>
        </row>
        <row r="14">
          <cell r="Q14">
            <v>1527.4198000000001</v>
          </cell>
          <cell r="R14">
            <v>1196.4998000000001</v>
          </cell>
          <cell r="S14">
            <v>194.26851761649618</v>
          </cell>
          <cell r="X14">
            <v>4259.7141608340007</v>
          </cell>
          <cell r="Y14">
            <v>96.81168547350002</v>
          </cell>
          <cell r="Z14">
            <v>51.309396329400002</v>
          </cell>
        </row>
        <row r="15">
          <cell r="Q15">
            <v>1493.1709999999998</v>
          </cell>
          <cell r="R15">
            <v>1116.7179999999998</v>
          </cell>
          <cell r="S15">
            <v>179.36363636363635</v>
          </cell>
          <cell r="X15">
            <v>4164.2000799299994</v>
          </cell>
          <cell r="Y15">
            <v>94.640910907499986</v>
          </cell>
          <cell r="Z15">
            <v>52.17268372649999</v>
          </cell>
        </row>
        <row r="16">
          <cell r="Q16">
            <v>1413.4614999999999</v>
          </cell>
          <cell r="R16">
            <v>1116.4614999999999</v>
          </cell>
          <cell r="S16">
            <v>180.07443548387096</v>
          </cell>
          <cell r="X16">
            <v>3941.9038350449996</v>
          </cell>
          <cell r="Y16">
            <v>89.588723523749991</v>
          </cell>
          <cell r="Z16">
            <v>47.130250909499999</v>
          </cell>
        </row>
        <row r="17">
          <cell r="Q17">
            <v>1410.4783</v>
          </cell>
          <cell r="R17">
            <v>1102.2583</v>
          </cell>
          <cell r="S17">
            <v>178.07080775444265</v>
          </cell>
          <cell r="X17">
            <v>3933.5841973890001</v>
          </cell>
          <cell r="Y17">
            <v>89.39964084975</v>
          </cell>
          <cell r="Z17">
            <v>47.481308829900009</v>
          </cell>
        </row>
        <row r="18">
          <cell r="Q18">
            <v>1292.4530999999999</v>
          </cell>
          <cell r="R18">
            <v>989.28309999999999</v>
          </cell>
          <cell r="S18">
            <v>159.87121848739497</v>
          </cell>
          <cell r="X18">
            <v>3604.4319788729995</v>
          </cell>
          <cell r="Y18">
            <v>81.918908610749995</v>
          </cell>
          <cell r="Z18">
            <v>44.296966959300001</v>
          </cell>
        </row>
        <row r="19">
          <cell r="Q19">
            <v>1559.3707999999999</v>
          </cell>
          <cell r="R19">
            <v>1204.3288</v>
          </cell>
          <cell r="S19">
            <v>193.03234492707165</v>
          </cell>
          <cell r="X19">
            <v>4348.8200681639992</v>
          </cell>
          <cell r="Y19">
            <v>98.836819730999977</v>
          </cell>
          <cell r="Z19">
            <v>98.836819730999991</v>
          </cell>
        </row>
        <row r="20">
          <cell r="Q20">
            <v>513.48149999999998</v>
          </cell>
          <cell r="R20">
            <v>336.43449999999996</v>
          </cell>
          <cell r="S20">
            <v>96.815683453237398</v>
          </cell>
          <cell r="X20">
            <v>1432.0126116449999</v>
          </cell>
          <cell r="Y20">
            <v>62.261417897608688</v>
          </cell>
          <cell r="Z20">
            <v>62.261417897608695</v>
          </cell>
        </row>
        <row r="21">
          <cell r="Q21">
            <v>1925.5362000000002</v>
          </cell>
          <cell r="R21">
            <v>1441.2862000000002</v>
          </cell>
          <cell r="S21">
            <v>197.4364657534247</v>
          </cell>
          <cell r="X21">
            <v>5369.9931206460005</v>
          </cell>
          <cell r="Y21">
            <v>89.499885344100008</v>
          </cell>
          <cell r="Z21">
            <v>89.499885344100008</v>
          </cell>
        </row>
        <row r="22">
          <cell r="Q22">
            <v>1491.4367999999997</v>
          </cell>
          <cell r="R22">
            <v>1051.1567999999997</v>
          </cell>
          <cell r="S22">
            <v>144.15205704882058</v>
          </cell>
          <cell r="X22">
            <v>4159.3636909439992</v>
          </cell>
          <cell r="Y22">
            <v>68.186290015475393</v>
          </cell>
          <cell r="Z22">
            <v>39.351887210124588</v>
          </cell>
        </row>
        <row r="23">
          <cell r="Q23">
            <v>2315.4107000000004</v>
          </cell>
          <cell r="R23">
            <v>1645.5607</v>
          </cell>
          <cell r="S23">
            <v>122.52871928518243</v>
          </cell>
          <cell r="X23">
            <v>6457.2868224810009</v>
          </cell>
          <cell r="Y23">
            <v>71.747631360900016</v>
          </cell>
          <cell r="Z23">
            <v>41.153037714359996</v>
          </cell>
        </row>
        <row r="24">
          <cell r="Q24">
            <v>476</v>
          </cell>
          <cell r="R24">
            <v>476</v>
          </cell>
          <cell r="S24">
            <v>208.22397200349957</v>
          </cell>
          <cell r="X24">
            <v>1327.48308</v>
          </cell>
          <cell r="Y24">
            <v>82.967692499999998</v>
          </cell>
          <cell r="Z24">
            <v>82.967692499999998</v>
          </cell>
        </row>
        <row r="25">
          <cell r="Q25">
            <v>482</v>
          </cell>
          <cell r="R25">
            <v>482</v>
          </cell>
          <cell r="S25">
            <v>210.84864391951007</v>
          </cell>
          <cell r="X25">
            <v>1344.21606</v>
          </cell>
          <cell r="Y25">
            <v>89.614403999999993</v>
          </cell>
          <cell r="Z25">
            <v>89.614403999999993</v>
          </cell>
        </row>
        <row r="26">
          <cell r="Q26">
            <v>548</v>
          </cell>
          <cell r="R26">
            <v>548</v>
          </cell>
          <cell r="S26">
            <v>239.72003499562555</v>
          </cell>
          <cell r="X26">
            <v>1528.2788399999999</v>
          </cell>
          <cell r="Y26">
            <v>95.517427499999997</v>
          </cell>
          <cell r="Z26">
            <v>95.517427499999997</v>
          </cell>
        </row>
        <row r="27">
          <cell r="Q27">
            <v>1028.2951</v>
          </cell>
          <cell r="R27">
            <v>809.34510000000012</v>
          </cell>
          <cell r="S27">
            <v>183.10975113122174</v>
          </cell>
          <cell r="X27">
            <v>2867.7402237329998</v>
          </cell>
          <cell r="Y27">
            <v>95.591340791099995</v>
          </cell>
          <cell r="Z27">
            <v>95.591340791100009</v>
          </cell>
        </row>
        <row r="28">
          <cell r="Q28">
            <v>1183.1857</v>
          </cell>
          <cell r="R28">
            <v>936.78569999999991</v>
          </cell>
          <cell r="S28">
            <v>211.94246606334841</v>
          </cell>
          <cell r="X28">
            <v>3299.703775731</v>
          </cell>
          <cell r="Y28">
            <v>109.99012585769999</v>
          </cell>
          <cell r="Z28">
            <v>109.99012585769998</v>
          </cell>
        </row>
        <row r="29">
          <cell r="Q29">
            <v>1017.705</v>
          </cell>
          <cell r="R29">
            <v>784.40499999999997</v>
          </cell>
          <cell r="S29">
            <v>177.46719457013575</v>
          </cell>
          <cell r="X29">
            <v>2838.2062351499999</v>
          </cell>
          <cell r="Y29">
            <v>91.555039843548386</v>
          </cell>
          <cell r="Z29">
            <v>49.214932821290326</v>
          </cell>
        </row>
        <row r="30">
          <cell r="Q30">
            <v>638.57140000000004</v>
          </cell>
          <cell r="R30">
            <v>514.07140000000004</v>
          </cell>
          <cell r="S30">
            <v>232.6114932126697</v>
          </cell>
          <cell r="X30">
            <v>1780.867077462</v>
          </cell>
          <cell r="Y30">
            <v>118.7244718308</v>
          </cell>
          <cell r="Z30">
            <v>118.7244718308</v>
          </cell>
        </row>
        <row r="31">
          <cell r="Q31">
            <v>399.3904</v>
          </cell>
          <cell r="R31">
            <v>305.6404</v>
          </cell>
          <cell r="S31">
            <v>138.29882352941175</v>
          </cell>
          <cell r="X31">
            <v>1113.831929232</v>
          </cell>
          <cell r="Y31">
            <v>74.255461948800004</v>
          </cell>
          <cell r="Z31">
            <v>74.255461948800004</v>
          </cell>
        </row>
        <row r="32">
          <cell r="Q32">
            <v>652.43330000000003</v>
          </cell>
          <cell r="R32">
            <v>503.49330000000003</v>
          </cell>
          <cell r="S32">
            <v>227.82502262443441</v>
          </cell>
          <cell r="X32">
            <v>1819.5255600390001</v>
          </cell>
          <cell r="Y32">
            <v>121.3017040026</v>
          </cell>
          <cell r="Z32">
            <v>121.3017040026</v>
          </cell>
        </row>
        <row r="33">
          <cell r="Q33">
            <v>566.41999999999996</v>
          </cell>
          <cell r="R33">
            <v>450.91999999999996</v>
          </cell>
          <cell r="S33">
            <v>204.0361990950226</v>
          </cell>
          <cell r="X33">
            <v>1579.6490885999999</v>
          </cell>
          <cell r="Y33">
            <v>105.30993923999999</v>
          </cell>
          <cell r="Z33">
            <v>105.30993923999999</v>
          </cell>
        </row>
        <row r="34">
          <cell r="Q34">
            <v>383.91739999999993</v>
          </cell>
          <cell r="R34">
            <v>341.31739999999996</v>
          </cell>
          <cell r="S34">
            <v>215.75056890012638</v>
          </cell>
          <cell r="X34">
            <v>1070.6803626419996</v>
          </cell>
          <cell r="Y34">
            <v>97.334578421999964</v>
          </cell>
          <cell r="Z34">
            <v>45.414058168799997</v>
          </cell>
        </row>
        <row r="35">
          <cell r="Q35">
            <v>332.13789999999995</v>
          </cell>
          <cell r="R35">
            <v>287.12789999999995</v>
          </cell>
          <cell r="S35">
            <v>181.61157495256163</v>
          </cell>
          <cell r="X35">
            <v>926.27613965699982</v>
          </cell>
          <cell r="Y35">
            <v>84.206921786999985</v>
          </cell>
          <cell r="Z35">
            <v>18.690938948700005</v>
          </cell>
        </row>
        <row r="36">
          <cell r="Q36">
            <v>309.38460000000003</v>
          </cell>
          <cell r="R36">
            <v>235.03460000000004</v>
          </cell>
          <cell r="S36">
            <v>148.56801517067007</v>
          </cell>
          <cell r="X36">
            <v>862.82105401800004</v>
          </cell>
          <cell r="Y36">
            <v>78.438277638000002</v>
          </cell>
          <cell r="Z36">
            <v>24.808787713800001</v>
          </cell>
        </row>
        <row r="37">
          <cell r="Q37">
            <v>371.57220000000001</v>
          </cell>
          <cell r="R37">
            <v>264.5222</v>
          </cell>
          <cell r="S37">
            <v>167.31321948134092</v>
          </cell>
          <cell r="X37">
            <v>1036.2516985259999</v>
          </cell>
          <cell r="Y37">
            <v>94.204699865999999</v>
          </cell>
          <cell r="Z37">
            <v>33.846817836599996</v>
          </cell>
        </row>
        <row r="38">
          <cell r="Q38">
            <v>417.50000000000006</v>
          </cell>
          <cell r="R38">
            <v>353.51000000000005</v>
          </cell>
          <cell r="S38">
            <v>223.45764854614413</v>
          </cell>
          <cell r="X38">
            <v>1164.3365250000002</v>
          </cell>
          <cell r="Y38">
            <v>105.84877500000002</v>
          </cell>
          <cell r="Z38">
            <v>105.84877499999999</v>
          </cell>
        </row>
        <row r="39">
          <cell r="Q39">
            <v>466.29169999999999</v>
          </cell>
          <cell r="R39">
            <v>399.31169999999997</v>
          </cell>
          <cell r="S39">
            <v>252.56907020872865</v>
          </cell>
          <cell r="X39">
            <v>1300.408281711</v>
          </cell>
          <cell r="Y39">
            <v>118.21893470099999</v>
          </cell>
          <cell r="Z39">
            <v>118.21893470100001</v>
          </cell>
        </row>
        <row r="40">
          <cell r="Q40"/>
          <cell r="R40"/>
          <cell r="S40"/>
          <cell r="X40"/>
          <cell r="Y40"/>
          <cell r="Z40"/>
        </row>
        <row r="41">
          <cell r="Q41">
            <v>206</v>
          </cell>
          <cell r="R41">
            <v>206</v>
          </cell>
          <cell r="S41">
            <v>147.0378301213419</v>
          </cell>
          <cell r="X41">
            <v>574.49897999999996</v>
          </cell>
          <cell r="Y41">
            <v>57.449897999999997</v>
          </cell>
          <cell r="Z41">
            <v>57.449898000000005</v>
          </cell>
        </row>
        <row r="42">
          <cell r="Q42">
            <v>393</v>
          </cell>
          <cell r="R42">
            <v>393</v>
          </cell>
          <cell r="S42">
            <v>209.37666489078316</v>
          </cell>
          <cell r="X42">
            <v>1096.01019</v>
          </cell>
          <cell r="Y42">
            <v>99.637289999999993</v>
          </cell>
          <cell r="Z42">
            <v>99.637289999999993</v>
          </cell>
        </row>
        <row r="43">
          <cell r="Q43">
            <v>312</v>
          </cell>
          <cell r="R43">
            <v>312</v>
          </cell>
          <cell r="S43">
            <v>201.81112548512289</v>
          </cell>
          <cell r="X43">
            <v>870.11496</v>
          </cell>
          <cell r="Y43">
            <v>72.50958</v>
          </cell>
          <cell r="Z43">
            <v>72.50958</v>
          </cell>
        </row>
        <row r="44">
          <cell r="Q44">
            <v>308</v>
          </cell>
          <cell r="R44">
            <v>308</v>
          </cell>
          <cell r="S44">
            <v>178.65429234338748</v>
          </cell>
          <cell r="X44">
            <v>858.95964000000004</v>
          </cell>
          <cell r="Y44">
            <v>78.087240000000008</v>
          </cell>
          <cell r="Z44">
            <v>78.087239999999994</v>
          </cell>
        </row>
        <row r="45">
          <cell r="Q45">
            <v>283</v>
          </cell>
          <cell r="R45">
            <v>283</v>
          </cell>
          <cell r="S45">
            <v>163.4893125361063</v>
          </cell>
          <cell r="X45">
            <v>789.23888999999997</v>
          </cell>
          <cell r="Y45">
            <v>71.748989999999992</v>
          </cell>
          <cell r="Z45">
            <v>71.748989999999992</v>
          </cell>
        </row>
        <row r="46">
          <cell r="Q46">
            <v>350</v>
          </cell>
          <cell r="R46">
            <v>350</v>
          </cell>
          <cell r="S46">
            <v>174.12935323383087</v>
          </cell>
          <cell r="X46">
            <v>976.09050000000002</v>
          </cell>
          <cell r="Y46">
            <v>69.720749999999995</v>
          </cell>
          <cell r="Z46">
            <v>69.720749999999995</v>
          </cell>
        </row>
        <row r="47">
          <cell r="Q47">
            <v>299</v>
          </cell>
          <cell r="R47">
            <v>299</v>
          </cell>
          <cell r="S47">
            <v>157.95034337031166</v>
          </cell>
          <cell r="X47">
            <v>833.86016999999993</v>
          </cell>
          <cell r="Y47">
            <v>75.80547</v>
          </cell>
          <cell r="Z47">
            <v>75.80547</v>
          </cell>
        </row>
        <row r="48">
          <cell r="Q48">
            <v>320</v>
          </cell>
          <cell r="R48">
            <v>320</v>
          </cell>
          <cell r="S48">
            <v>173.3477789815818</v>
          </cell>
          <cell r="X48">
            <v>892.42560000000003</v>
          </cell>
          <cell r="Y48">
            <v>81.129599999999996</v>
          </cell>
          <cell r="Z48">
            <v>81.129599999999996</v>
          </cell>
        </row>
        <row r="49">
          <cell r="Q49">
            <v>292</v>
          </cell>
          <cell r="R49">
            <v>292</v>
          </cell>
          <cell r="S49">
            <v>128.80458756065286</v>
          </cell>
          <cell r="X49">
            <v>814.33835999999997</v>
          </cell>
          <cell r="Y49">
            <v>45.241019999999999</v>
          </cell>
          <cell r="Z49">
            <v>45.241019999999999</v>
          </cell>
        </row>
        <row r="50">
          <cell r="Q50">
            <v>2452.6801</v>
          </cell>
          <cell r="R50">
            <v>1752.6580999999999</v>
          </cell>
          <cell r="S50">
            <v>137.60368218575803</v>
          </cell>
          <cell r="X50">
            <v>6840.1078432829991</v>
          </cell>
          <cell r="Y50">
            <v>77.728498219124987</v>
          </cell>
          <cell r="Z50">
            <v>44.402142612150001</v>
          </cell>
        </row>
        <row r="51">
          <cell r="Q51">
            <v>2829.5</v>
          </cell>
          <cell r="R51">
            <v>2200.2999999999997</v>
          </cell>
          <cell r="S51">
            <v>179.13376211023362</v>
          </cell>
          <cell r="X51">
            <v>7890.9944849999993</v>
          </cell>
          <cell r="Y51">
            <v>95.072222710843363</v>
          </cell>
          <cell r="Z51">
            <v>50.713697537349397</v>
          </cell>
        </row>
        <row r="52">
          <cell r="Q52">
            <v>2667.3968</v>
          </cell>
          <cell r="R52">
            <v>1940.6468</v>
          </cell>
          <cell r="S52">
            <v>181.18259732984782</v>
          </cell>
          <cell r="X52">
            <v>7438.9162177439994</v>
          </cell>
          <cell r="Y52">
            <v>92.986452721799992</v>
          </cell>
          <cell r="Z52">
            <v>92.986452721800006</v>
          </cell>
        </row>
        <row r="53">
          <cell r="Q53">
            <v>1433.3512000000003</v>
          </cell>
          <cell r="R53">
            <v>1119.0552000000002</v>
          </cell>
          <cell r="S53">
            <v>152.6261865793781</v>
          </cell>
          <cell r="X53">
            <v>3997.3728270960009</v>
          </cell>
          <cell r="Y53">
            <v>90.84938243400002</v>
          </cell>
          <cell r="Z53">
            <v>90.849382434000034</v>
          </cell>
        </row>
        <row r="54">
          <cell r="Q54">
            <v>334</v>
          </cell>
          <cell r="R54">
            <v>334</v>
          </cell>
          <cell r="S54">
            <v>117.77150916784203</v>
          </cell>
          <cell r="X54">
            <v>931.46921999999995</v>
          </cell>
          <cell r="Y54">
            <v>116.43365249999999</v>
          </cell>
          <cell r="Z54">
            <v>116.43365249999999</v>
          </cell>
        </row>
        <row r="55">
          <cell r="Q55">
            <v>618.19029999999998</v>
          </cell>
          <cell r="R55">
            <v>521.83029999999997</v>
          </cell>
          <cell r="S55">
            <v>249.20262655205346</v>
          </cell>
          <cell r="X55">
            <v>1724.0276543489999</v>
          </cell>
          <cell r="Y55">
            <v>123.1448324535</v>
          </cell>
          <cell r="Z55">
            <v>123.14483245349997</v>
          </cell>
        </row>
        <row r="56">
          <cell r="Q56">
            <v>514.33330000000001</v>
          </cell>
          <cell r="R56">
            <v>432.45330000000001</v>
          </cell>
          <cell r="S56">
            <v>206.52020057306592</v>
          </cell>
          <cell r="X56">
            <v>1434.388137039</v>
          </cell>
          <cell r="Y56">
            <v>102.45629550278571</v>
          </cell>
          <cell r="Z56">
            <v>102.45629550278572</v>
          </cell>
        </row>
        <row r="57">
          <cell r="Q57">
            <v>304.68180000000001</v>
          </cell>
          <cell r="R57">
            <v>245.8818</v>
          </cell>
          <cell r="S57">
            <v>115.22108716026241</v>
          </cell>
          <cell r="X57">
            <v>849.70574429399994</v>
          </cell>
          <cell r="Y57">
            <v>60.693267449571422</v>
          </cell>
          <cell r="Z57">
            <v>16.611104144957142</v>
          </cell>
        </row>
        <row r="58">
          <cell r="Q58">
            <v>361.59500000000003</v>
          </cell>
          <cell r="R58">
            <v>301.25100000000003</v>
          </cell>
          <cell r="S58">
            <v>143.58960915157294</v>
          </cell>
          <cell r="X58">
            <v>1008.4269838500001</v>
          </cell>
          <cell r="Y58">
            <v>72.030498846428571</v>
          </cell>
          <cell r="Z58">
            <v>18.021638582357141</v>
          </cell>
        </row>
        <row r="59">
          <cell r="Q59">
            <v>346.19049999999999</v>
          </cell>
          <cell r="R59">
            <v>293.19049999999999</v>
          </cell>
          <cell r="S59">
            <v>140.41690613026819</v>
          </cell>
          <cell r="X59">
            <v>965.46645211500004</v>
          </cell>
          <cell r="Y59">
            <v>68.961889436785711</v>
          </cell>
          <cell r="Z59">
            <v>16.398131157964286</v>
          </cell>
        </row>
        <row r="60">
          <cell r="Q60">
            <v>372.1481</v>
          </cell>
          <cell r="R60">
            <v>314.1481</v>
          </cell>
          <cell r="S60">
            <v>150.45407088122607</v>
          </cell>
          <cell r="X60">
            <v>1037.857785723</v>
          </cell>
          <cell r="Y60">
            <v>74.132698980214286</v>
          </cell>
          <cell r="Z60">
            <v>17.811621755164289</v>
          </cell>
        </row>
        <row r="61">
          <cell r="Q61">
            <v>280.54649999999998</v>
          </cell>
          <cell r="R61">
            <v>202.90649999999999</v>
          </cell>
          <cell r="S61">
            <v>96.714251668255486</v>
          </cell>
          <cell r="X61">
            <v>782.39649559499992</v>
          </cell>
          <cell r="Y61">
            <v>55.885463971071424</v>
          </cell>
          <cell r="Z61">
            <v>19.507995331392856</v>
          </cell>
        </row>
        <row r="62">
          <cell r="Q62">
            <v>366.4348</v>
          </cell>
          <cell r="R62">
            <v>271.2978</v>
          </cell>
          <cell r="S62">
            <v>129.31258341277407</v>
          </cell>
          <cell r="X62">
            <v>1021.9243632839999</v>
          </cell>
          <cell r="Y62">
            <v>72.994597377428562</v>
          </cell>
          <cell r="Z62">
            <v>24.355804576242857</v>
          </cell>
        </row>
        <row r="63">
          <cell r="Q63">
            <v>411.38709999999998</v>
          </cell>
          <cell r="R63">
            <v>258.43809999999996</v>
          </cell>
          <cell r="S63">
            <v>112.60919389978211</v>
          </cell>
          <cell r="X63">
            <v>1147.288686093</v>
          </cell>
          <cell r="Y63">
            <v>76.485912406200001</v>
          </cell>
          <cell r="Z63">
            <v>33.241516820819996</v>
          </cell>
        </row>
        <row r="64">
          <cell r="Q64">
            <v>349.47620000000001</v>
          </cell>
          <cell r="R64">
            <v>212.17619999999999</v>
          </cell>
          <cell r="S64">
            <v>92.451503267973862</v>
          </cell>
          <cell r="X64">
            <v>974.62971084599997</v>
          </cell>
          <cell r="Y64">
            <v>64.975314056399995</v>
          </cell>
          <cell r="Z64">
            <v>29.47191294564</v>
          </cell>
        </row>
        <row r="65">
          <cell r="Q65">
            <v>504.47370000000001</v>
          </cell>
          <cell r="R65">
            <v>363.90370000000001</v>
          </cell>
          <cell r="S65">
            <v>158.56370370370371</v>
          </cell>
          <cell r="X65">
            <v>1406.891388771</v>
          </cell>
          <cell r="Y65">
            <v>93.7927592514</v>
          </cell>
          <cell r="Z65">
            <v>93.7927592514</v>
          </cell>
        </row>
        <row r="66">
          <cell r="Q66">
            <v>511.84259999999995</v>
          </cell>
          <cell r="R66">
            <v>384.24259999999998</v>
          </cell>
          <cell r="S66">
            <v>167.42596949891066</v>
          </cell>
          <cell r="X66">
            <v>1427.4419981579997</v>
          </cell>
          <cell r="Y66">
            <v>95.162799877199987</v>
          </cell>
          <cell r="Z66">
            <v>95.162799877199987</v>
          </cell>
        </row>
        <row r="67">
          <cell r="Q67">
            <v>499.34480000000008</v>
          </cell>
          <cell r="R67">
            <v>387.38480000000004</v>
          </cell>
          <cell r="S67">
            <v>168.79511982570807</v>
          </cell>
          <cell r="X67">
            <v>1392.5877585840001</v>
          </cell>
          <cell r="Y67">
            <v>92.839183905600009</v>
          </cell>
          <cell r="Z67">
            <v>92.839183905600009</v>
          </cell>
        </row>
        <row r="68">
          <cell r="Q68">
            <v>502.303</v>
          </cell>
          <cell r="R68">
            <v>378.89300000000003</v>
          </cell>
          <cell r="S68">
            <v>165.09498910675381</v>
          </cell>
          <cell r="X68">
            <v>1400.83767549</v>
          </cell>
          <cell r="Y68">
            <v>93.389178365999996</v>
          </cell>
          <cell r="Z68">
            <v>93.389178365999996</v>
          </cell>
        </row>
        <row r="69">
          <cell r="Q69">
            <v>283.07499999999999</v>
          </cell>
          <cell r="R69">
            <v>48.375</v>
          </cell>
          <cell r="S69">
            <v>12.630548302872063</v>
          </cell>
          <cell r="X69">
            <v>789.44805224999993</v>
          </cell>
          <cell r="Y69">
            <v>26.314935074999998</v>
          </cell>
          <cell r="Z69"/>
        </row>
        <row r="70">
          <cell r="Q70">
            <v>257</v>
          </cell>
          <cell r="R70">
            <v>257</v>
          </cell>
          <cell r="S70">
            <v>134.20365535248041</v>
          </cell>
          <cell r="X70">
            <v>716.72930999999994</v>
          </cell>
          <cell r="Y70">
            <v>47.781953999999999</v>
          </cell>
          <cell r="Z70">
            <v>47.781953999999999</v>
          </cell>
        </row>
        <row r="71">
          <cell r="Q71">
            <v>252</v>
          </cell>
          <cell r="R71">
            <v>252</v>
          </cell>
          <cell r="S71">
            <v>131.59268929503918</v>
          </cell>
          <cell r="X71">
            <v>702.78516000000002</v>
          </cell>
          <cell r="Y71">
            <v>46.852344000000002</v>
          </cell>
          <cell r="Z71">
            <v>46.852343999999995</v>
          </cell>
        </row>
        <row r="72">
          <cell r="Q72">
            <v>295.35849999999999</v>
          </cell>
          <cell r="R72">
            <v>53.358499999999999</v>
          </cell>
          <cell r="S72">
            <v>13.931723237597911</v>
          </cell>
          <cell r="X72">
            <v>823.70464555499996</v>
          </cell>
          <cell r="Y72">
            <v>27.4568215185</v>
          </cell>
          <cell r="Z72"/>
        </row>
        <row r="73">
          <cell r="Q73">
            <v>301</v>
          </cell>
          <cell r="R73">
            <v>301</v>
          </cell>
          <cell r="S73">
            <v>157.18015665796344</v>
          </cell>
          <cell r="X73">
            <v>839.43782999999996</v>
          </cell>
          <cell r="Y73">
            <v>55.962522</v>
          </cell>
          <cell r="Z73">
            <v>55.962522</v>
          </cell>
        </row>
        <row r="74">
          <cell r="Q74">
            <v>328</v>
          </cell>
          <cell r="R74">
            <v>328</v>
          </cell>
          <cell r="S74">
            <v>171.27937336814622</v>
          </cell>
          <cell r="X74">
            <v>914.73623999999995</v>
          </cell>
          <cell r="Y74">
            <v>60.982415999999994</v>
          </cell>
          <cell r="Z74">
            <v>60.982416000000001</v>
          </cell>
        </row>
        <row r="75">
          <cell r="Q75">
            <v>498.4246</v>
          </cell>
          <cell r="R75">
            <v>404.74459999999999</v>
          </cell>
          <cell r="S75">
            <v>176.359302832244</v>
          </cell>
          <cell r="X75">
            <v>1390.021477218</v>
          </cell>
          <cell r="Y75">
            <v>92.668098481200005</v>
          </cell>
          <cell r="Z75">
            <v>92.668098481200005</v>
          </cell>
        </row>
        <row r="76">
          <cell r="Q76">
            <v>513.2564000000001</v>
          </cell>
          <cell r="R76">
            <v>399.29640000000006</v>
          </cell>
          <cell r="S76">
            <v>173.98535947712421</v>
          </cell>
          <cell r="X76">
            <v>1431.3848460120003</v>
          </cell>
          <cell r="Y76">
            <v>95.425656400800023</v>
          </cell>
          <cell r="Z76">
            <v>95.425656400800008</v>
          </cell>
        </row>
        <row r="77">
          <cell r="Q77">
            <v>490.89619999999996</v>
          </cell>
          <cell r="R77">
            <v>377.47620000000001</v>
          </cell>
          <cell r="S77">
            <v>164.47764705882352</v>
          </cell>
          <cell r="X77">
            <v>1369.0260494459999</v>
          </cell>
          <cell r="Y77">
            <v>91.268403296399995</v>
          </cell>
          <cell r="Z77">
            <v>91.268403296399995</v>
          </cell>
        </row>
        <row r="78">
          <cell r="Q78">
            <v>618.28570000000002</v>
          </cell>
          <cell r="R78">
            <v>504.03570000000002</v>
          </cell>
          <cell r="S78">
            <v>219.62339869281047</v>
          </cell>
          <cell r="X78">
            <v>1724.2937087310002</v>
          </cell>
          <cell r="Y78">
            <v>114.9529139154</v>
          </cell>
          <cell r="Z78">
            <v>114.95291391540002</v>
          </cell>
        </row>
        <row r="79">
          <cell r="Q79">
            <v>1558.2003999999999</v>
          </cell>
          <cell r="R79">
            <v>1168.8003999999999</v>
          </cell>
          <cell r="S79">
            <v>202.63529819694864</v>
          </cell>
          <cell r="X79">
            <v>4345.5560215320002</v>
          </cell>
          <cell r="Y79">
            <v>111.42451337261539</v>
          </cell>
          <cell r="Z79">
            <v>111.42451337261538</v>
          </cell>
        </row>
        <row r="80">
          <cell r="Q80">
            <v>111.2</v>
          </cell>
          <cell r="R80">
            <v>111.2</v>
          </cell>
          <cell r="S80">
            <v>122.87292817679558</v>
          </cell>
          <cell r="X80">
            <v>845.12</v>
          </cell>
        </row>
        <row r="81">
          <cell r="Q81">
            <v>35.448999999999998</v>
          </cell>
          <cell r="R81">
            <v>35.448999999999998</v>
          </cell>
          <cell r="S81"/>
          <cell r="X81">
            <v>269.41239999999999</v>
          </cell>
        </row>
        <row r="82">
          <cell r="Q82">
            <v>23.276</v>
          </cell>
          <cell r="R82">
            <v>23.276</v>
          </cell>
          <cell r="S82"/>
          <cell r="X82">
            <v>176.89760000000001</v>
          </cell>
        </row>
        <row r="83">
          <cell r="Q83">
            <v>84</v>
          </cell>
          <cell r="R83">
            <v>84</v>
          </cell>
          <cell r="S83">
            <v>106.19469026548673</v>
          </cell>
          <cell r="X83">
            <v>638.4</v>
          </cell>
        </row>
        <row r="84">
          <cell r="Q84">
            <v>643.36360000000002</v>
          </cell>
          <cell r="R84">
            <v>572.36360000000002</v>
          </cell>
          <cell r="S84">
            <v>159.56609980485086</v>
          </cell>
          <cell r="X84">
            <v>4889.5633600000001</v>
          </cell>
        </row>
        <row r="85">
          <cell r="Q85">
            <v>185</v>
          </cell>
          <cell r="R85">
            <v>185</v>
          </cell>
          <cell r="S85">
            <v>85.174953959484355</v>
          </cell>
          <cell r="X85">
            <v>1406</v>
          </cell>
        </row>
        <row r="86">
          <cell r="Q86">
            <v>19.811600000000002</v>
          </cell>
          <cell r="R86">
            <v>19.811600000000002</v>
          </cell>
          <cell r="S86">
            <v>62.300628930817616</v>
          </cell>
          <cell r="X86">
            <v>150.56816000000001</v>
          </cell>
        </row>
        <row r="87">
          <cell r="Q87">
            <v>515.33999999999992</v>
          </cell>
          <cell r="R87">
            <v>75.099999999999994</v>
          </cell>
          <cell r="S87">
            <v>21.844095404304827</v>
          </cell>
          <cell r="X87">
            <v>3916.5839999999994</v>
          </cell>
        </row>
        <row r="88">
          <cell r="Q88">
            <v>369</v>
          </cell>
          <cell r="R88">
            <v>196</v>
          </cell>
          <cell r="S88">
            <v>30.639362201031734</v>
          </cell>
          <cell r="X88">
            <v>2804.4</v>
          </cell>
        </row>
        <row r="89">
          <cell r="Q89">
            <v>826.7</v>
          </cell>
          <cell r="R89">
            <v>731.7</v>
          </cell>
          <cell r="S89">
            <v>101.1054304269725</v>
          </cell>
          <cell r="X89">
            <v>6282.92</v>
          </cell>
        </row>
        <row r="90">
          <cell r="Q90">
            <v>33.886040000000001</v>
          </cell>
          <cell r="R90">
            <v>33.886040000000001</v>
          </cell>
          <cell r="S90">
            <v>126.44044776119404</v>
          </cell>
          <cell r="X90">
            <v>257.53390400000001</v>
          </cell>
        </row>
        <row r="91">
          <cell r="Q91">
            <v>489</v>
          </cell>
          <cell r="R91">
            <v>489</v>
          </cell>
          <cell r="S91">
            <v>103.57975005295489</v>
          </cell>
          <cell r="X91">
            <v>3716.4</v>
          </cell>
        </row>
        <row r="92">
          <cell r="Q92">
            <v>1245.94</v>
          </cell>
          <cell r="R92">
            <v>1245.94</v>
          </cell>
          <cell r="S92">
            <v>145.87753190492916</v>
          </cell>
          <cell r="X92">
            <v>9469.1440000000002</v>
          </cell>
        </row>
        <row r="93">
          <cell r="Q93">
            <v>803</v>
          </cell>
          <cell r="R93">
            <v>783.5</v>
          </cell>
          <cell r="S93">
            <v>156.70000000000002</v>
          </cell>
          <cell r="X93">
            <v>6102.8</v>
          </cell>
        </row>
        <row r="94">
          <cell r="Q94">
            <v>407.2</v>
          </cell>
          <cell r="R94">
            <v>407.2</v>
          </cell>
          <cell r="S94">
            <v>46.542461995656645</v>
          </cell>
          <cell r="X94">
            <v>3094.72</v>
          </cell>
        </row>
        <row r="95">
          <cell r="Q95">
            <v>1240</v>
          </cell>
          <cell r="R95">
            <v>670.5</v>
          </cell>
          <cell r="S95">
            <v>48.30691642651297</v>
          </cell>
          <cell r="X95">
            <v>9424</v>
          </cell>
        </row>
        <row r="96">
          <cell r="Q96">
            <v>163.5</v>
          </cell>
          <cell r="R96">
            <v>91.100000000000009</v>
          </cell>
          <cell r="S96">
            <v>87.010506208213954</v>
          </cell>
          <cell r="X96">
            <v>1242.5999999999999</v>
          </cell>
        </row>
        <row r="97">
          <cell r="Q97">
            <v>545.33980000000008</v>
          </cell>
          <cell r="R97">
            <v>545.33980000000008</v>
          </cell>
          <cell r="S97">
            <v>108.33130711164087</v>
          </cell>
          <cell r="X97">
            <v>4144.58248</v>
          </cell>
        </row>
        <row r="98">
          <cell r="Q98">
            <v>1812</v>
          </cell>
          <cell r="R98">
            <v>1812</v>
          </cell>
          <cell r="S98">
            <v>75.5</v>
          </cell>
          <cell r="X98">
            <v>13771.2</v>
          </cell>
        </row>
        <row r="99">
          <cell r="Q99">
            <v>238</v>
          </cell>
          <cell r="R99">
            <v>178</v>
          </cell>
          <cell r="S99">
            <v>52.430044182621501</v>
          </cell>
          <cell r="X99">
            <v>1808.8</v>
          </cell>
        </row>
        <row r="100">
          <cell r="Q100">
            <v>262.40000000000003</v>
          </cell>
          <cell r="R100">
            <v>262.40000000000003</v>
          </cell>
          <cell r="S100">
            <v>77.290132547864516</v>
          </cell>
          <cell r="X100">
            <v>1994.2400000000002</v>
          </cell>
        </row>
        <row r="101">
          <cell r="Q101">
            <v>490.00369999999998</v>
          </cell>
          <cell r="R101">
            <v>490</v>
          </cell>
          <cell r="S101">
            <v>163.33333333333334</v>
          </cell>
          <cell r="X101">
            <v>3724.0281199999995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91C4-4B78-4DB5-92AC-15FACCC2171E}">
  <sheetPr>
    <pageSetUpPr fitToPage="1"/>
  </sheetPr>
  <dimension ref="A1:H427"/>
  <sheetViews>
    <sheetView tabSelected="1" topLeftCell="B38" zoomScale="120" zoomScaleNormal="120" workbookViewId="0">
      <selection activeCell="D39" sqref="D39"/>
    </sheetView>
  </sheetViews>
  <sheetFormatPr defaultColWidth="9.1328125" defaultRowHeight="12.75" x14ac:dyDescent="0.35"/>
  <cols>
    <col min="1" max="1" width="9.1328125" style="1" customWidth="1"/>
    <col min="2" max="2" width="51.265625" customWidth="1"/>
    <col min="3" max="4" width="12" customWidth="1"/>
    <col min="5" max="5" width="11.86328125" customWidth="1"/>
    <col min="6" max="7" width="12" customWidth="1"/>
    <col min="8" max="8" width="9.59765625" bestFit="1" customWidth="1"/>
  </cols>
  <sheetData>
    <row r="1" spans="1:6" ht="12.75" customHeight="1" x14ac:dyDescent="0.35">
      <c r="B1" s="2"/>
      <c r="C1" s="2"/>
      <c r="D1" s="3"/>
      <c r="E1" s="3"/>
      <c r="F1" s="3"/>
    </row>
    <row r="2" spans="1:6" ht="13.15" x14ac:dyDescent="0.4">
      <c r="A2" s="4" t="s">
        <v>152</v>
      </c>
      <c r="B2" s="5" t="s">
        <v>151</v>
      </c>
      <c r="C2" s="2"/>
      <c r="D2" s="3"/>
      <c r="E2" s="3"/>
      <c r="F2" s="3"/>
    </row>
    <row r="3" spans="1:6" ht="15" x14ac:dyDescent="0.4">
      <c r="A3" s="6"/>
      <c r="B3" s="2"/>
      <c r="C3" s="2"/>
      <c r="D3" s="3"/>
      <c r="E3" s="3"/>
      <c r="F3" s="3"/>
    </row>
    <row r="4" spans="1:6" ht="13.15" x14ac:dyDescent="0.4">
      <c r="A4" s="7" t="s">
        <v>153</v>
      </c>
      <c r="B4" s="2"/>
      <c r="C4" s="2"/>
      <c r="D4" s="3"/>
      <c r="E4" s="3"/>
      <c r="F4" s="3"/>
    </row>
    <row r="5" spans="1:6" ht="41.25" customHeight="1" x14ac:dyDescent="0.35">
      <c r="A5" s="56" t="s">
        <v>154</v>
      </c>
      <c r="B5" s="56"/>
      <c r="C5" s="56"/>
      <c r="D5" s="56"/>
      <c r="E5" s="56"/>
      <c r="F5" s="8"/>
    </row>
    <row r="6" spans="1:6" ht="13.15" x14ac:dyDescent="0.4">
      <c r="A6" s="9" t="s">
        <v>0</v>
      </c>
      <c r="B6" s="63" t="s">
        <v>2</v>
      </c>
      <c r="C6" s="9" t="s">
        <v>3</v>
      </c>
      <c r="D6" s="58" t="s">
        <v>281</v>
      </c>
      <c r="E6" s="58" t="s">
        <v>282</v>
      </c>
    </row>
    <row r="7" spans="1:6" ht="13.15" x14ac:dyDescent="0.4">
      <c r="A7" s="10" t="s">
        <v>1</v>
      </c>
      <c r="B7" s="64"/>
      <c r="C7" s="10" t="s">
        <v>4</v>
      </c>
      <c r="D7" s="59"/>
      <c r="E7" s="59"/>
    </row>
    <row r="8" spans="1:6" ht="15.4" x14ac:dyDescent="0.45">
      <c r="A8" s="11" t="s">
        <v>5</v>
      </c>
      <c r="B8" s="12" t="s">
        <v>6</v>
      </c>
      <c r="C8" s="12" t="s">
        <v>7</v>
      </c>
      <c r="D8" s="13">
        <v>7.37</v>
      </c>
      <c r="E8" s="13">
        <v>6.7</v>
      </c>
    </row>
    <row r="9" spans="1:6" ht="15.4" x14ac:dyDescent="0.4">
      <c r="A9" s="11" t="s">
        <v>8</v>
      </c>
      <c r="B9" s="12" t="s">
        <v>9</v>
      </c>
      <c r="C9" s="12" t="s">
        <v>10</v>
      </c>
      <c r="D9" s="14">
        <v>43497</v>
      </c>
      <c r="E9" s="14">
        <f>'[1]2221'!$B$80</f>
        <v>47054.06</v>
      </c>
    </row>
    <row r="10" spans="1:6" ht="26.25" x14ac:dyDescent="0.4">
      <c r="A10" s="11" t="s">
        <v>11</v>
      </c>
      <c r="B10" s="12" t="s">
        <v>12</v>
      </c>
      <c r="C10" s="12" t="s">
        <v>10</v>
      </c>
      <c r="D10" s="14">
        <v>15983</v>
      </c>
      <c r="E10" s="14">
        <f>'[1]2221'!$B$81</f>
        <v>16383.674999999999</v>
      </c>
    </row>
    <row r="11" spans="1:6" ht="15.4" x14ac:dyDescent="0.4">
      <c r="A11" s="11" t="s">
        <v>13</v>
      </c>
      <c r="B11" s="12" t="s">
        <v>14</v>
      </c>
      <c r="C11" s="12" t="s">
        <v>10</v>
      </c>
      <c r="D11" s="14">
        <f>7617+2565</f>
        <v>10182</v>
      </c>
      <c r="E11" s="14">
        <f>'[1]2221'!$B$64</f>
        <v>11444.061</v>
      </c>
      <c r="F11" s="15"/>
    </row>
    <row r="12" spans="1:6" ht="15.4" x14ac:dyDescent="0.45">
      <c r="A12" s="11" t="s">
        <v>15</v>
      </c>
      <c r="B12" s="12" t="s">
        <v>16</v>
      </c>
      <c r="C12" s="12" t="s">
        <v>17</v>
      </c>
      <c r="D12" s="16">
        <v>0</v>
      </c>
      <c r="E12" s="16">
        <v>0</v>
      </c>
    </row>
    <row r="13" spans="1:6" ht="26.25" x14ac:dyDescent="0.4">
      <c r="A13" s="11" t="s">
        <v>18</v>
      </c>
      <c r="B13" s="12" t="s">
        <v>19</v>
      </c>
      <c r="C13" s="17" t="s">
        <v>20</v>
      </c>
      <c r="D13" s="18">
        <v>45.2</v>
      </c>
      <c r="E13" s="18">
        <v>49</v>
      </c>
    </row>
    <row r="14" spans="1:6" ht="26.25" x14ac:dyDescent="0.4">
      <c r="A14" s="11" t="s">
        <v>21</v>
      </c>
      <c r="B14" s="12" t="s">
        <v>22</v>
      </c>
      <c r="C14" s="17" t="s">
        <v>20</v>
      </c>
      <c r="D14" s="18">
        <v>297.60000000000002</v>
      </c>
      <c r="E14" s="18">
        <v>292</v>
      </c>
    </row>
    <row r="15" spans="1:6" ht="26.25" x14ac:dyDescent="0.4">
      <c r="A15" s="11" t="s">
        <v>23</v>
      </c>
      <c r="B15" s="12" t="s">
        <v>24</v>
      </c>
      <c r="C15" s="12" t="s">
        <v>25</v>
      </c>
      <c r="D15" s="14">
        <v>94672</v>
      </c>
      <c r="E15" s="14">
        <v>94672</v>
      </c>
    </row>
    <row r="16" spans="1:6" ht="26.25" x14ac:dyDescent="0.4">
      <c r="A16" s="11" t="s">
        <v>26</v>
      </c>
      <c r="B16" s="12" t="s">
        <v>27</v>
      </c>
      <c r="C16" s="12" t="s">
        <v>25</v>
      </c>
      <c r="D16" s="14">
        <v>0</v>
      </c>
      <c r="E16" s="14">
        <v>0</v>
      </c>
    </row>
    <row r="17" spans="1:8" ht="26.25" x14ac:dyDescent="0.4">
      <c r="A17" s="11" t="s">
        <v>28</v>
      </c>
      <c r="B17" s="12" t="s">
        <v>29</v>
      </c>
      <c r="C17" s="12" t="s">
        <v>25</v>
      </c>
      <c r="D17" s="14">
        <v>121279</v>
      </c>
      <c r="E17" s="14">
        <f>'[2]2025'!$P$42</f>
        <v>131045.408</v>
      </c>
    </row>
    <row r="18" spans="1:8" ht="39.4" x14ac:dyDescent="0.4">
      <c r="A18" s="11" t="s">
        <v>30</v>
      </c>
      <c r="B18" s="12" t="s">
        <v>31</v>
      </c>
      <c r="C18" s="12" t="s">
        <v>25</v>
      </c>
      <c r="D18" s="14">
        <v>44825</v>
      </c>
      <c r="E18" s="14">
        <f>'[2]2025'!$P$45</f>
        <v>45847.069000000003</v>
      </c>
      <c r="F18" s="15"/>
    </row>
    <row r="19" spans="1:8" ht="26.25" x14ac:dyDescent="0.4">
      <c r="A19" s="11" t="s">
        <v>32</v>
      </c>
      <c r="B19" s="12" t="s">
        <v>33</v>
      </c>
      <c r="C19" s="12" t="s">
        <v>25</v>
      </c>
      <c r="D19" s="14" t="s">
        <v>235</v>
      </c>
      <c r="E19" s="14" t="s">
        <v>235</v>
      </c>
      <c r="G19" s="55"/>
      <c r="H19" s="15"/>
    </row>
    <row r="20" spans="1:8" ht="26.25" x14ac:dyDescent="0.4">
      <c r="A20" s="11" t="s">
        <v>34</v>
      </c>
      <c r="B20" s="12" t="s">
        <v>35</v>
      </c>
      <c r="C20" s="12" t="s">
        <v>25</v>
      </c>
      <c r="D20" s="14">
        <f>78309+25840</f>
        <v>104149</v>
      </c>
      <c r="E20" s="14">
        <f>'[2]2025'!$P$77+'[2]2025'!$P$117</f>
        <v>89979.235000000001</v>
      </c>
      <c r="F20" s="15"/>
      <c r="G20" s="55"/>
      <c r="H20" s="15"/>
    </row>
    <row r="21" spans="1:8" ht="15.4" x14ac:dyDescent="0.4">
      <c r="A21" s="11" t="s">
        <v>36</v>
      </c>
      <c r="B21" s="12" t="s">
        <v>37</v>
      </c>
      <c r="C21" s="12" t="s">
        <v>25</v>
      </c>
      <c r="D21" s="14">
        <v>0</v>
      </c>
      <c r="E21" s="14">
        <v>0</v>
      </c>
    </row>
    <row r="22" spans="1:8" ht="26.25" x14ac:dyDescent="0.4">
      <c r="A22" s="11" t="s">
        <v>38</v>
      </c>
      <c r="B22" s="12" t="s">
        <v>39</v>
      </c>
      <c r="C22" s="12" t="s">
        <v>25</v>
      </c>
      <c r="D22" s="14">
        <v>0</v>
      </c>
      <c r="E22" s="14">
        <v>0</v>
      </c>
    </row>
    <row r="23" spans="1:8" ht="15.4" x14ac:dyDescent="0.4">
      <c r="A23" s="11" t="s">
        <v>40</v>
      </c>
      <c r="B23" s="12" t="s">
        <v>41</v>
      </c>
      <c r="C23" s="12" t="s">
        <v>25</v>
      </c>
      <c r="D23" s="14">
        <v>683173</v>
      </c>
      <c r="E23" s="14">
        <f>'[2]2025'!$P$18/1000</f>
        <v>540402.10900000005</v>
      </c>
    </row>
    <row r="24" spans="1:8" ht="15.4" x14ac:dyDescent="0.4">
      <c r="A24" s="11" t="s">
        <v>42</v>
      </c>
      <c r="B24" s="12" t="s">
        <v>43</v>
      </c>
      <c r="C24" s="12" t="s">
        <v>25</v>
      </c>
      <c r="D24" s="14">
        <v>0</v>
      </c>
      <c r="E24" s="14">
        <v>0</v>
      </c>
    </row>
    <row r="25" spans="1:8" ht="15.4" x14ac:dyDescent="0.4">
      <c r="A25" s="11" t="s">
        <v>44</v>
      </c>
      <c r="B25" s="12" t="s">
        <v>45</v>
      </c>
      <c r="C25" s="12" t="s">
        <v>25</v>
      </c>
      <c r="D25" s="14">
        <v>0</v>
      </c>
      <c r="E25" s="14">
        <v>0</v>
      </c>
    </row>
    <row r="26" spans="1:8" ht="15.4" x14ac:dyDescent="0.4">
      <c r="A26" s="11" t="s">
        <v>46</v>
      </c>
      <c r="B26" s="12" t="s">
        <v>47</v>
      </c>
      <c r="C26" s="12" t="s">
        <v>25</v>
      </c>
      <c r="D26" s="54">
        <v>776669</v>
      </c>
      <c r="E26" s="54">
        <v>729116</v>
      </c>
    </row>
    <row r="27" spans="1:8" ht="15.4" x14ac:dyDescent="0.4">
      <c r="A27" s="11" t="s">
        <v>48</v>
      </c>
      <c r="B27" s="12" t="s">
        <v>49</v>
      </c>
      <c r="C27" s="12" t="s">
        <v>25</v>
      </c>
      <c r="D27" s="54">
        <v>1459842</v>
      </c>
      <c r="E27" s="54">
        <v>1269518</v>
      </c>
      <c r="G27" s="15"/>
    </row>
    <row r="28" spans="1:8" x14ac:dyDescent="0.35">
      <c r="D28" s="15"/>
      <c r="E28" s="15"/>
    </row>
    <row r="29" spans="1:8" ht="13.15" x14ac:dyDescent="0.4">
      <c r="A29" s="7" t="s">
        <v>50</v>
      </c>
    </row>
    <row r="30" spans="1:8" ht="13.15" x14ac:dyDescent="0.4">
      <c r="A30" s="4" t="s">
        <v>51</v>
      </c>
    </row>
    <row r="31" spans="1:8" ht="13.15" x14ac:dyDescent="0.4">
      <c r="A31" s="9" t="s">
        <v>0</v>
      </c>
      <c r="B31" s="57"/>
      <c r="C31" s="9" t="s">
        <v>3</v>
      </c>
      <c r="D31" s="58" t="s">
        <v>281</v>
      </c>
      <c r="E31" s="58" t="s">
        <v>282</v>
      </c>
    </row>
    <row r="32" spans="1:8" ht="13.15" x14ac:dyDescent="0.4">
      <c r="A32" s="10" t="s">
        <v>1</v>
      </c>
      <c r="B32" s="57"/>
      <c r="C32" s="10" t="s">
        <v>4</v>
      </c>
      <c r="D32" s="59"/>
      <c r="E32" s="59"/>
    </row>
    <row r="33" spans="1:8" ht="15.4" x14ac:dyDescent="0.4">
      <c r="A33" s="19" t="s">
        <v>5</v>
      </c>
      <c r="B33" s="12" t="s">
        <v>52</v>
      </c>
      <c r="C33" s="12" t="s">
        <v>10</v>
      </c>
      <c r="D33" s="14">
        <f>D39+D38</f>
        <v>86142</v>
      </c>
      <c r="E33" s="14">
        <f>E39+E38</f>
        <v>92008</v>
      </c>
    </row>
    <row r="34" spans="1:8" ht="15.4" x14ac:dyDescent="0.4">
      <c r="A34" s="19" t="s">
        <v>127</v>
      </c>
      <c r="B34" s="12" t="s">
        <v>53</v>
      </c>
      <c r="C34" s="12" t="s">
        <v>10</v>
      </c>
      <c r="D34" s="14" t="s">
        <v>235</v>
      </c>
      <c r="E34" s="14" t="s">
        <v>235</v>
      </c>
    </row>
    <row r="35" spans="1:8" ht="15.4" x14ac:dyDescent="0.4">
      <c r="A35" s="19" t="s">
        <v>128</v>
      </c>
      <c r="B35" s="12" t="s">
        <v>54</v>
      </c>
      <c r="C35" s="12" t="s">
        <v>10</v>
      </c>
      <c r="D35" s="14">
        <v>60983</v>
      </c>
      <c r="E35" s="14">
        <f>'[1]2221'!$B$12</f>
        <v>67776.789999999994</v>
      </c>
    </row>
    <row r="36" spans="1:8" ht="15.4" x14ac:dyDescent="0.4">
      <c r="A36" s="19" t="s">
        <v>129</v>
      </c>
      <c r="B36" s="12" t="s">
        <v>55</v>
      </c>
      <c r="C36" s="12" t="s">
        <v>10</v>
      </c>
      <c r="D36" s="14" t="s">
        <v>235</v>
      </c>
      <c r="E36" s="14" t="s">
        <v>235</v>
      </c>
    </row>
    <row r="37" spans="1:8" ht="15.4" x14ac:dyDescent="0.4">
      <c r="A37" s="19" t="s">
        <v>130</v>
      </c>
      <c r="B37" s="12" t="s">
        <v>56</v>
      </c>
      <c r="C37" s="12" t="s">
        <v>10</v>
      </c>
      <c r="D37" s="14">
        <v>60983</v>
      </c>
      <c r="E37" s="14">
        <f>E35</f>
        <v>67776.789999999994</v>
      </c>
    </row>
    <row r="38" spans="1:8" ht="15.4" x14ac:dyDescent="0.4">
      <c r="A38" s="19" t="s">
        <v>131</v>
      </c>
      <c r="B38" s="12" t="s">
        <v>57</v>
      </c>
      <c r="C38" s="12" t="s">
        <v>10</v>
      </c>
      <c r="D38" s="14">
        <v>20832</v>
      </c>
      <c r="E38" s="14">
        <f>'[1]2221'!$B$38</f>
        <v>20438</v>
      </c>
    </row>
    <row r="39" spans="1:8" ht="26.25" x14ac:dyDescent="0.4">
      <c r="A39" s="19" t="s">
        <v>132</v>
      </c>
      <c r="B39" s="12" t="s">
        <v>58</v>
      </c>
      <c r="C39" s="12" t="s">
        <v>10</v>
      </c>
      <c r="D39" s="14">
        <v>65310</v>
      </c>
      <c r="E39" s="14">
        <f>'[1]2221'!$C$10</f>
        <v>71570</v>
      </c>
      <c r="F39" s="20"/>
    </row>
    <row r="40" spans="1:8" ht="15.4" x14ac:dyDescent="0.4">
      <c r="A40" s="19" t="s">
        <v>133</v>
      </c>
      <c r="B40" s="12" t="s">
        <v>59</v>
      </c>
      <c r="C40" s="12" t="s">
        <v>10</v>
      </c>
      <c r="D40" s="14">
        <v>65310</v>
      </c>
      <c r="E40" s="14">
        <f>E39</f>
        <v>71570</v>
      </c>
    </row>
    <row r="41" spans="1:8" ht="15.4" x14ac:dyDescent="0.4">
      <c r="A41" s="19" t="s">
        <v>134</v>
      </c>
      <c r="B41" s="12" t="s">
        <v>60</v>
      </c>
      <c r="C41" s="12" t="s">
        <v>10</v>
      </c>
      <c r="D41" s="14" t="s">
        <v>235</v>
      </c>
      <c r="E41" s="14" t="s">
        <v>235</v>
      </c>
    </row>
    <row r="42" spans="1:8" ht="15.4" x14ac:dyDescent="0.4">
      <c r="A42" s="19" t="s">
        <v>135</v>
      </c>
      <c r="B42" s="12" t="s">
        <v>61</v>
      </c>
      <c r="C42" s="12" t="s">
        <v>10</v>
      </c>
      <c r="D42" s="14" t="s">
        <v>235</v>
      </c>
      <c r="E42" s="14" t="s">
        <v>235</v>
      </c>
      <c r="G42" s="15"/>
      <c r="H42" s="15"/>
    </row>
    <row r="43" spans="1:8" ht="15.4" x14ac:dyDescent="0.4">
      <c r="A43" s="19" t="s">
        <v>136</v>
      </c>
      <c r="B43" s="12" t="s">
        <v>62</v>
      </c>
      <c r="C43" s="12" t="s">
        <v>10</v>
      </c>
      <c r="D43" s="14" t="s">
        <v>235</v>
      </c>
      <c r="E43" s="14" t="s">
        <v>235</v>
      </c>
    </row>
    <row r="44" spans="1:8" ht="26.25" x14ac:dyDescent="0.4">
      <c r="A44" s="19" t="s">
        <v>8</v>
      </c>
      <c r="B44" s="12" t="s">
        <v>63</v>
      </c>
      <c r="C44" s="12" t="s">
        <v>25</v>
      </c>
      <c r="D44" s="14">
        <f>('[2]2024'!Q2-'[2]2024'!Q13)/1000</f>
        <v>520336.34700000001</v>
      </c>
      <c r="E44" s="14">
        <f>('[2]2025'!Q2-'[2]2025'!Q13)/1000</f>
        <v>448270.261</v>
      </c>
      <c r="F44" s="15"/>
    </row>
    <row r="45" spans="1:8" ht="15.4" x14ac:dyDescent="0.4">
      <c r="A45" s="19" t="s">
        <v>137</v>
      </c>
      <c r="B45" s="12" t="s">
        <v>64</v>
      </c>
      <c r="C45" s="12" t="s">
        <v>25</v>
      </c>
      <c r="D45" s="14">
        <v>54639</v>
      </c>
      <c r="E45" s="14">
        <f>'[2]2025'!P6/1000</f>
        <v>55127.466</v>
      </c>
    </row>
    <row r="46" spans="1:8" ht="15.4" x14ac:dyDescent="0.4">
      <c r="A46" s="19" t="s">
        <v>138</v>
      </c>
      <c r="B46" s="12" t="s">
        <v>65</v>
      </c>
      <c r="C46" s="12" t="s">
        <v>25</v>
      </c>
      <c r="D46" s="14">
        <f>('[2]2024'!$P$2-'[2]2024'!$P$13)/1000</f>
        <v>492646.42</v>
      </c>
      <c r="E46" s="14">
        <f>('[2]2025'!P2-'[2]2025'!P13)/1000</f>
        <v>422409.42800000001</v>
      </c>
    </row>
    <row r="47" spans="1:8" ht="26.25" x14ac:dyDescent="0.4">
      <c r="A47" s="19" t="s">
        <v>139</v>
      </c>
      <c r="B47" s="12" t="s">
        <v>66</v>
      </c>
      <c r="C47" s="12" t="s">
        <v>25</v>
      </c>
      <c r="D47" s="14" t="s">
        <v>235</v>
      </c>
      <c r="E47" s="14" t="s">
        <v>235</v>
      </c>
    </row>
    <row r="48" spans="1:8" ht="15.4" x14ac:dyDescent="0.4">
      <c r="A48" s="19" t="s">
        <v>140</v>
      </c>
      <c r="B48" s="12" t="s">
        <v>67</v>
      </c>
      <c r="C48" s="12" t="s">
        <v>25</v>
      </c>
      <c r="D48" s="14" t="s">
        <v>235</v>
      </c>
      <c r="E48" s="14" t="s">
        <v>235</v>
      </c>
    </row>
    <row r="49" spans="1:6" ht="15.4" x14ac:dyDescent="0.4">
      <c r="A49" s="19" t="s">
        <v>141</v>
      </c>
      <c r="B49" s="12" t="s">
        <v>68</v>
      </c>
      <c r="C49" s="12" t="s">
        <v>25</v>
      </c>
      <c r="D49" s="14" t="s">
        <v>235</v>
      </c>
      <c r="E49" s="14" t="s">
        <v>235</v>
      </c>
    </row>
    <row r="50" spans="1:6" ht="15.4" x14ac:dyDescent="0.4">
      <c r="A50" s="19" t="s">
        <v>11</v>
      </c>
      <c r="B50" s="12" t="s">
        <v>69</v>
      </c>
      <c r="C50" s="12" t="s">
        <v>25</v>
      </c>
      <c r="D50" s="14">
        <v>190272</v>
      </c>
      <c r="E50" s="14">
        <f>'[2]2025'!P7/1000</f>
        <v>143073.66699999999</v>
      </c>
      <c r="F50" s="15"/>
    </row>
    <row r="51" spans="1:6" ht="15.4" x14ac:dyDescent="0.4">
      <c r="A51" s="19" t="s">
        <v>142</v>
      </c>
      <c r="B51" s="12" t="s">
        <v>70</v>
      </c>
      <c r="C51" s="12" t="s">
        <v>25</v>
      </c>
      <c r="D51" s="14" t="s">
        <v>235</v>
      </c>
      <c r="E51" s="14" t="s">
        <v>235</v>
      </c>
    </row>
    <row r="52" spans="1:6" ht="15.4" x14ac:dyDescent="0.4">
      <c r="A52" s="19" t="s">
        <v>143</v>
      </c>
      <c r="B52" s="12" t="s">
        <v>71</v>
      </c>
      <c r="C52" s="12" t="s">
        <v>25</v>
      </c>
      <c r="D52" s="14">
        <f>D50</f>
        <v>190272</v>
      </c>
      <c r="E52" s="14">
        <f>E50</f>
        <v>143073.66699999999</v>
      </c>
    </row>
    <row r="53" spans="1:6" ht="15.4" x14ac:dyDescent="0.4">
      <c r="A53" s="19" t="s">
        <v>72</v>
      </c>
      <c r="B53" s="12" t="s">
        <v>73</v>
      </c>
      <c r="C53" s="12" t="s">
        <v>25</v>
      </c>
      <c r="D53" s="14"/>
      <c r="E53" s="14"/>
    </row>
    <row r="54" spans="1:6" ht="15.4" x14ac:dyDescent="0.4">
      <c r="A54" s="19" t="s">
        <v>144</v>
      </c>
      <c r="B54" s="12" t="s">
        <v>74</v>
      </c>
      <c r="C54" s="12" t="s">
        <v>25</v>
      </c>
      <c r="D54" s="54">
        <v>35574</v>
      </c>
      <c r="E54" s="54">
        <v>36393</v>
      </c>
      <c r="F54" s="46"/>
    </row>
    <row r="55" spans="1:6" ht="15.4" x14ac:dyDescent="0.4">
      <c r="A55" s="19" t="s">
        <v>13</v>
      </c>
      <c r="B55" s="12" t="s">
        <v>75</v>
      </c>
      <c r="C55" s="12" t="s">
        <v>25</v>
      </c>
      <c r="D55" s="54">
        <f>SUM(D56:D60)</f>
        <v>207714</v>
      </c>
      <c r="E55" s="54">
        <v>211514</v>
      </c>
      <c r="F55" s="46"/>
    </row>
    <row r="56" spans="1:6" ht="15.4" x14ac:dyDescent="0.4">
      <c r="A56" s="19" t="s">
        <v>145</v>
      </c>
      <c r="B56" s="12" t="s">
        <v>76</v>
      </c>
      <c r="C56" s="12" t="s">
        <v>25</v>
      </c>
      <c r="D56" s="54">
        <v>33818</v>
      </c>
      <c r="E56" s="54">
        <v>46050</v>
      </c>
    </row>
    <row r="57" spans="1:6" ht="15.4" x14ac:dyDescent="0.4">
      <c r="A57" s="19" t="s">
        <v>146</v>
      </c>
      <c r="B57" s="12" t="s">
        <v>77</v>
      </c>
      <c r="C57" s="12" t="s">
        <v>25</v>
      </c>
      <c r="D57" s="54">
        <v>152271</v>
      </c>
      <c r="E57" s="54">
        <v>162818</v>
      </c>
      <c r="F57" s="15"/>
    </row>
    <row r="58" spans="1:6" ht="15.4" x14ac:dyDescent="0.4">
      <c r="A58" s="19" t="s">
        <v>147</v>
      </c>
      <c r="B58" s="12" t="s">
        <v>78</v>
      </c>
      <c r="C58" s="12" t="s">
        <v>25</v>
      </c>
      <c r="D58" s="54" t="s">
        <v>235</v>
      </c>
      <c r="E58" s="54"/>
      <c r="F58" s="15"/>
    </row>
    <row r="59" spans="1:6" ht="15.4" x14ac:dyDescent="0.4">
      <c r="A59" s="19" t="s">
        <v>148</v>
      </c>
      <c r="B59" s="12" t="s">
        <v>171</v>
      </c>
      <c r="C59" s="12" t="s">
        <v>25</v>
      </c>
      <c r="D59" s="54">
        <v>9487</v>
      </c>
      <c r="E59" s="54">
        <v>10286</v>
      </c>
    </row>
    <row r="60" spans="1:6" ht="15.4" x14ac:dyDescent="0.4">
      <c r="A60" s="19" t="s">
        <v>149</v>
      </c>
      <c r="B60" s="12" t="s">
        <v>79</v>
      </c>
      <c r="C60" s="12" t="s">
        <v>25</v>
      </c>
      <c r="D60" s="54">
        <v>12138</v>
      </c>
      <c r="E60" s="54">
        <v>5814</v>
      </c>
      <c r="F60" s="15"/>
    </row>
    <row r="61" spans="1:6" x14ac:dyDescent="0.35">
      <c r="A61"/>
      <c r="D61" s="15"/>
      <c r="E61" s="47"/>
      <c r="F61" s="15"/>
    </row>
    <row r="62" spans="1:6" ht="13.15" x14ac:dyDescent="0.4">
      <c r="A62"/>
      <c r="B62" s="21" t="s">
        <v>80</v>
      </c>
      <c r="F62" s="15"/>
    </row>
    <row r="63" spans="1:6" ht="13.15" x14ac:dyDescent="0.4">
      <c r="A63"/>
      <c r="B63" s="22" t="s">
        <v>81</v>
      </c>
      <c r="F63" s="15"/>
    </row>
    <row r="64" spans="1:6" ht="12.75" customHeight="1" x14ac:dyDescent="0.4">
      <c r="A64"/>
      <c r="B64" s="60"/>
      <c r="C64" s="9" t="s">
        <v>3</v>
      </c>
      <c r="D64" s="58" t="s">
        <v>281</v>
      </c>
      <c r="E64" s="58" t="s">
        <v>282</v>
      </c>
    </row>
    <row r="65" spans="1:5" ht="12.75" customHeight="1" x14ac:dyDescent="0.4">
      <c r="A65"/>
      <c r="B65" s="60"/>
      <c r="C65" s="10" t="s">
        <v>4</v>
      </c>
      <c r="D65" s="59"/>
      <c r="E65" s="59"/>
    </row>
    <row r="66" spans="1:5" ht="15.4" x14ac:dyDescent="0.45">
      <c r="A66"/>
      <c r="B66" s="12" t="s">
        <v>82</v>
      </c>
      <c r="C66" s="12" t="s">
        <v>83</v>
      </c>
      <c r="D66" s="23">
        <f>772+317</f>
        <v>1089</v>
      </c>
      <c r="E66" s="23">
        <f>772+317</f>
        <v>1089</v>
      </c>
    </row>
    <row r="67" spans="1:5" ht="15.4" x14ac:dyDescent="0.45">
      <c r="A67"/>
      <c r="B67" s="12" t="s">
        <v>84</v>
      </c>
      <c r="C67" s="12" t="s">
        <v>83</v>
      </c>
      <c r="D67" s="23">
        <f>828+326</f>
        <v>1154</v>
      </c>
      <c r="E67" s="23">
        <f>828+326</f>
        <v>1154</v>
      </c>
    </row>
    <row r="68" spans="1:5" ht="15.4" x14ac:dyDescent="0.45">
      <c r="A68"/>
      <c r="B68" s="12" t="s">
        <v>85</v>
      </c>
      <c r="C68" s="12" t="s">
        <v>86</v>
      </c>
      <c r="D68" s="23">
        <v>15</v>
      </c>
      <c r="E68" s="23">
        <v>15</v>
      </c>
    </row>
    <row r="69" spans="1:5" x14ac:dyDescent="0.35">
      <c r="A69"/>
    </row>
    <row r="70" spans="1:5" ht="13.15" x14ac:dyDescent="0.4">
      <c r="A70"/>
      <c r="B70" s="21" t="s">
        <v>87</v>
      </c>
    </row>
    <row r="71" spans="1:5" ht="39.4" x14ac:dyDescent="0.4">
      <c r="A71"/>
      <c r="B71" s="24" t="s">
        <v>88</v>
      </c>
    </row>
    <row r="72" spans="1:5" ht="13.15" x14ac:dyDescent="0.4">
      <c r="A72"/>
      <c r="B72" s="65" t="s">
        <v>89</v>
      </c>
      <c r="C72" s="12" t="s">
        <v>3</v>
      </c>
      <c r="D72" s="58" t="s">
        <v>281</v>
      </c>
      <c r="E72" s="58" t="s">
        <v>282</v>
      </c>
    </row>
    <row r="73" spans="1:5" ht="13.15" x14ac:dyDescent="0.4">
      <c r="A73"/>
      <c r="B73" s="65"/>
      <c r="C73" s="12" t="s">
        <v>4</v>
      </c>
      <c r="D73" s="59"/>
      <c r="E73" s="59"/>
    </row>
    <row r="74" spans="1:5" ht="15.4" x14ac:dyDescent="0.45">
      <c r="A74"/>
      <c r="B74" s="25" t="s">
        <v>150</v>
      </c>
      <c r="C74" s="12" t="s">
        <v>25</v>
      </c>
      <c r="D74" s="14" t="s">
        <v>235</v>
      </c>
      <c r="E74" s="14" t="s">
        <v>235</v>
      </c>
    </row>
    <row r="75" spans="1:5" ht="15.4" x14ac:dyDescent="0.45">
      <c r="A75"/>
      <c r="B75" s="16"/>
      <c r="C75" s="12" t="s">
        <v>25</v>
      </c>
      <c r="D75" s="14" t="s">
        <v>235</v>
      </c>
      <c r="E75" s="14" t="s">
        <v>235</v>
      </c>
    </row>
    <row r="76" spans="1:5" ht="15.4" x14ac:dyDescent="0.45">
      <c r="A76"/>
      <c r="B76" s="16"/>
      <c r="C76" s="12" t="s">
        <v>25</v>
      </c>
      <c r="D76" s="14" t="s">
        <v>235</v>
      </c>
      <c r="E76" s="14" t="s">
        <v>235</v>
      </c>
    </row>
    <row r="77" spans="1:5" x14ac:dyDescent="0.35">
      <c r="A77"/>
    </row>
    <row r="78" spans="1:5" ht="13.15" x14ac:dyDescent="0.4">
      <c r="A78"/>
      <c r="B78" s="21" t="s">
        <v>90</v>
      </c>
    </row>
    <row r="79" spans="1:5" ht="13.15" x14ac:dyDescent="0.4">
      <c r="A79"/>
      <c r="B79" s="22" t="s">
        <v>91</v>
      </c>
    </row>
    <row r="80" spans="1:5" ht="13.15" x14ac:dyDescent="0.4">
      <c r="A80"/>
      <c r="B80" s="60"/>
      <c r="C80" s="50" t="s">
        <v>3</v>
      </c>
      <c r="D80" s="61" t="s">
        <v>281</v>
      </c>
      <c r="E80" s="58" t="s">
        <v>282</v>
      </c>
    </row>
    <row r="81" spans="1:5" ht="13.15" x14ac:dyDescent="0.4">
      <c r="A81"/>
      <c r="B81" s="60"/>
      <c r="C81" s="51" t="s">
        <v>4</v>
      </c>
      <c r="D81" s="62"/>
      <c r="E81" s="59"/>
    </row>
    <row r="82" spans="1:5" ht="15.4" x14ac:dyDescent="0.4">
      <c r="A82"/>
      <c r="B82" s="52" t="s">
        <v>92</v>
      </c>
      <c r="C82" s="53" t="s">
        <v>25</v>
      </c>
      <c r="D82" s="48">
        <v>12445</v>
      </c>
      <c r="E82" s="48">
        <v>0</v>
      </c>
    </row>
    <row r="83" spans="1:5" ht="15.4" x14ac:dyDescent="0.4">
      <c r="A83"/>
      <c r="B83" s="52" t="s">
        <v>93</v>
      </c>
      <c r="C83" s="53" t="s">
        <v>25</v>
      </c>
      <c r="D83" s="48">
        <v>28843</v>
      </c>
      <c r="E83" s="48">
        <v>10283</v>
      </c>
    </row>
    <row r="84" spans="1:5" ht="15.4" x14ac:dyDescent="0.45">
      <c r="A84"/>
      <c r="B84" s="52" t="s">
        <v>94</v>
      </c>
      <c r="C84" s="53" t="s">
        <v>25</v>
      </c>
      <c r="D84" s="49" t="s">
        <v>235</v>
      </c>
      <c r="E84" s="49" t="s">
        <v>235</v>
      </c>
    </row>
    <row r="85" spans="1:5" ht="15.4" x14ac:dyDescent="0.4">
      <c r="A85"/>
      <c r="B85" s="52" t="s">
        <v>95</v>
      </c>
      <c r="C85" s="53" t="s">
        <v>25</v>
      </c>
      <c r="D85" s="48">
        <v>0</v>
      </c>
      <c r="E85" s="48">
        <v>0</v>
      </c>
    </row>
    <row r="86" spans="1:5" ht="15.4" x14ac:dyDescent="0.4">
      <c r="A86"/>
      <c r="B86" s="52" t="s">
        <v>96</v>
      </c>
      <c r="C86" s="53" t="s">
        <v>97</v>
      </c>
      <c r="D86" s="48">
        <v>0</v>
      </c>
      <c r="E86" s="48">
        <v>0</v>
      </c>
    </row>
    <row r="87" spans="1:5" ht="15.4" x14ac:dyDescent="0.4">
      <c r="A87"/>
      <c r="B87" s="52" t="s">
        <v>98</v>
      </c>
      <c r="C87" s="53" t="s">
        <v>25</v>
      </c>
      <c r="D87" s="48">
        <v>55389</v>
      </c>
      <c r="E87" s="48">
        <v>56689</v>
      </c>
    </row>
    <row r="88" spans="1:5" ht="15.4" x14ac:dyDescent="0.4">
      <c r="A88"/>
      <c r="B88" s="52" t="s">
        <v>99</v>
      </c>
      <c r="C88" s="53" t="s">
        <v>25</v>
      </c>
      <c r="D88" s="48">
        <v>18999</v>
      </c>
      <c r="E88" s="48">
        <v>4380</v>
      </c>
    </row>
    <row r="89" spans="1:5" ht="15.4" x14ac:dyDescent="0.45">
      <c r="A89"/>
      <c r="B89" s="52" t="s">
        <v>100</v>
      </c>
      <c r="C89" s="53" t="s">
        <v>25</v>
      </c>
      <c r="D89" s="23">
        <f>D82+D83+D87+D88</f>
        <v>115676</v>
      </c>
      <c r="E89" s="23">
        <f>E82+E83+E87+E88</f>
        <v>71352</v>
      </c>
    </row>
    <row r="90" spans="1:5" x14ac:dyDescent="0.35">
      <c r="A90"/>
      <c r="E90" t="s">
        <v>242</v>
      </c>
    </row>
    <row r="91" spans="1:5" ht="13.15" x14ac:dyDescent="0.4">
      <c r="A91"/>
      <c r="B91" s="21" t="s">
        <v>101</v>
      </c>
    </row>
    <row r="92" spans="1:5" ht="13.15" x14ac:dyDescent="0.4">
      <c r="A92"/>
      <c r="B92" s="22" t="s">
        <v>102</v>
      </c>
    </row>
    <row r="93" spans="1:5" ht="13.15" x14ac:dyDescent="0.4">
      <c r="A93"/>
      <c r="B93" s="60"/>
      <c r="C93" s="9" t="s">
        <v>3</v>
      </c>
      <c r="D93" s="58" t="s">
        <v>281</v>
      </c>
      <c r="E93" s="58" t="s">
        <v>282</v>
      </c>
    </row>
    <row r="94" spans="1:5" ht="13.15" x14ac:dyDescent="0.4">
      <c r="A94"/>
      <c r="B94" s="60"/>
      <c r="C94" s="10" t="s">
        <v>4</v>
      </c>
      <c r="D94" s="59"/>
      <c r="E94" s="59"/>
    </row>
    <row r="95" spans="1:5" ht="26.65" x14ac:dyDescent="0.45">
      <c r="A95"/>
      <c r="B95" s="12" t="s">
        <v>103</v>
      </c>
      <c r="C95" s="12" t="s">
        <v>104</v>
      </c>
      <c r="D95" s="16">
        <v>19</v>
      </c>
      <c r="E95" s="16">
        <v>19</v>
      </c>
    </row>
    <row r="96" spans="1:5" ht="26.65" x14ac:dyDescent="0.45">
      <c r="A96"/>
      <c r="B96" s="12" t="s">
        <v>105</v>
      </c>
      <c r="C96" s="12" t="s">
        <v>97</v>
      </c>
      <c r="D96" s="23">
        <v>2035</v>
      </c>
      <c r="E96" s="23">
        <v>2035</v>
      </c>
    </row>
    <row r="97" spans="1:7" ht="15.4" x14ac:dyDescent="0.45">
      <c r="A97"/>
      <c r="B97" s="12" t="s">
        <v>106</v>
      </c>
      <c r="C97" s="12" t="s">
        <v>97</v>
      </c>
      <c r="D97" s="23">
        <v>911</v>
      </c>
      <c r="E97" s="23">
        <v>911</v>
      </c>
    </row>
    <row r="98" spans="1:7" ht="15.4" x14ac:dyDescent="0.45">
      <c r="A98"/>
      <c r="B98" s="12" t="s">
        <v>107</v>
      </c>
      <c r="C98" s="12" t="s">
        <v>97</v>
      </c>
      <c r="D98" s="16">
        <v>20</v>
      </c>
      <c r="E98" s="16">
        <v>20</v>
      </c>
    </row>
    <row r="99" spans="1:7" ht="15.4" x14ac:dyDescent="0.45">
      <c r="A99"/>
      <c r="B99" s="12" t="s">
        <v>108</v>
      </c>
      <c r="C99" s="12" t="s">
        <v>109</v>
      </c>
      <c r="D99" s="16">
        <v>6.2089999999999996</v>
      </c>
      <c r="E99" s="16">
        <v>6.2089999999999996</v>
      </c>
      <c r="F99" s="26"/>
    </row>
    <row r="100" spans="1:7" ht="15.4" x14ac:dyDescent="0.45">
      <c r="A100"/>
      <c r="B100" s="12" t="s">
        <v>110</v>
      </c>
      <c r="C100" s="12" t="s">
        <v>97</v>
      </c>
      <c r="D100" s="16">
        <v>0</v>
      </c>
      <c r="E100" s="16">
        <v>0</v>
      </c>
    </row>
    <row r="101" spans="1:7" ht="26.65" x14ac:dyDescent="0.45">
      <c r="A101"/>
      <c r="B101" s="12" t="s">
        <v>111</v>
      </c>
      <c r="C101" s="12" t="s">
        <v>97</v>
      </c>
      <c r="D101" s="16">
        <v>0</v>
      </c>
      <c r="E101" s="16">
        <v>0</v>
      </c>
    </row>
    <row r="102" spans="1:7" x14ac:dyDescent="0.35">
      <c r="A102"/>
    </row>
    <row r="103" spans="1:7" ht="13.15" x14ac:dyDescent="0.4">
      <c r="A103"/>
      <c r="B103" s="21" t="s">
        <v>112</v>
      </c>
    </row>
    <row r="104" spans="1:7" ht="13.15" x14ac:dyDescent="0.4">
      <c r="A104"/>
      <c r="B104" s="22" t="s">
        <v>113</v>
      </c>
    </row>
    <row r="105" spans="1:7" ht="26.25" x14ac:dyDescent="0.4">
      <c r="A105"/>
      <c r="B105" s="11" t="s">
        <v>114</v>
      </c>
      <c r="C105" s="11" t="s">
        <v>115</v>
      </c>
      <c r="D105" s="11" t="s">
        <v>116</v>
      </c>
      <c r="E105" s="11" t="s">
        <v>117</v>
      </c>
    </row>
    <row r="106" spans="1:7" ht="15" x14ac:dyDescent="0.4">
      <c r="A106"/>
      <c r="B106" s="27" t="s">
        <v>236</v>
      </c>
      <c r="C106" s="28"/>
      <c r="D106" s="28"/>
      <c r="E106" s="28"/>
    </row>
    <row r="107" spans="1:7" x14ac:dyDescent="0.35">
      <c r="A107"/>
    </row>
    <row r="108" spans="1:7" ht="13.15" x14ac:dyDescent="0.4">
      <c r="A108" s="29" t="s">
        <v>118</v>
      </c>
    </row>
    <row r="109" spans="1:7" ht="13.15" x14ac:dyDescent="0.4">
      <c r="A109" s="22" t="s">
        <v>119</v>
      </c>
    </row>
    <row r="110" spans="1:7" ht="89.25" x14ac:dyDescent="0.45">
      <c r="A110" s="16"/>
      <c r="B110" s="30" t="s">
        <v>155</v>
      </c>
      <c r="C110" s="30" t="s">
        <v>156</v>
      </c>
      <c r="D110" s="30" t="s">
        <v>157</v>
      </c>
      <c r="E110" s="30" t="s">
        <v>158</v>
      </c>
      <c r="F110" s="30" t="s">
        <v>159</v>
      </c>
      <c r="G110" s="30" t="s">
        <v>160</v>
      </c>
    </row>
    <row r="111" spans="1:7" ht="15.4" x14ac:dyDescent="0.45">
      <c r="A111" s="31"/>
      <c r="B111" s="32" t="s">
        <v>237</v>
      </c>
      <c r="C111" s="33"/>
      <c r="D111" s="33"/>
      <c r="E111" s="33"/>
      <c r="F111" s="33"/>
      <c r="G111" s="33"/>
    </row>
    <row r="112" spans="1:7" ht="13.15" x14ac:dyDescent="0.4">
      <c r="A112" s="12" t="s">
        <v>120</v>
      </c>
      <c r="B112" s="28"/>
      <c r="C112" s="28">
        <f>SUM(C111:C111)</f>
        <v>0</v>
      </c>
      <c r="D112" s="28"/>
      <c r="E112" s="28"/>
      <c r="F112" s="28">
        <f>SUM(F111:F111)</f>
        <v>0</v>
      </c>
      <c r="G112" s="28">
        <f>SUM(G111:G111)</f>
        <v>0</v>
      </c>
    </row>
    <row r="113" spans="1:7" x14ac:dyDescent="0.35">
      <c r="A113"/>
    </row>
    <row r="114" spans="1:7" ht="13.15" x14ac:dyDescent="0.4">
      <c r="A114" s="29" t="s">
        <v>121</v>
      </c>
    </row>
    <row r="115" spans="1:7" ht="13.15" x14ac:dyDescent="0.4">
      <c r="A115" s="22" t="s">
        <v>122</v>
      </c>
    </row>
    <row r="116" spans="1:7" ht="79.5" customHeight="1" x14ac:dyDescent="0.45">
      <c r="A116" s="16"/>
      <c r="B116" s="30" t="s">
        <v>161</v>
      </c>
      <c r="C116" s="30" t="s">
        <v>162</v>
      </c>
      <c r="D116" s="30" t="s">
        <v>157</v>
      </c>
      <c r="E116" s="30" t="s">
        <v>158</v>
      </c>
      <c r="F116" s="30" t="s">
        <v>163</v>
      </c>
      <c r="G116" s="30" t="s">
        <v>160</v>
      </c>
    </row>
    <row r="117" spans="1:7" x14ac:dyDescent="0.35">
      <c r="A117" s="28"/>
      <c r="B117" s="28" t="s">
        <v>243</v>
      </c>
      <c r="C117" s="28">
        <v>40</v>
      </c>
      <c r="D117" s="28"/>
      <c r="E117" s="28">
        <v>0</v>
      </c>
      <c r="F117" s="28">
        <v>5960</v>
      </c>
      <c r="G117" s="34">
        <v>1899.5712000000001</v>
      </c>
    </row>
    <row r="118" spans="1:7" x14ac:dyDescent="0.35">
      <c r="A118" s="28"/>
      <c r="B118" s="28" t="s">
        <v>244</v>
      </c>
      <c r="C118" s="28">
        <v>40</v>
      </c>
      <c r="D118" s="28"/>
      <c r="E118" s="28">
        <v>0</v>
      </c>
      <c r="F118" s="35">
        <v>6031.05</v>
      </c>
      <c r="G118" s="34">
        <v>1922.2162560000002</v>
      </c>
    </row>
    <row r="119" spans="1:7" x14ac:dyDescent="0.35">
      <c r="A119" s="28"/>
      <c r="B119" s="28" t="s">
        <v>245</v>
      </c>
      <c r="C119" s="28">
        <v>32</v>
      </c>
      <c r="D119" s="28"/>
      <c r="E119" s="28">
        <v>0</v>
      </c>
      <c r="F119" s="28">
        <v>4884</v>
      </c>
      <c r="G119" s="34">
        <v>1556.6284800000001</v>
      </c>
    </row>
    <row r="120" spans="1:7" x14ac:dyDescent="0.35">
      <c r="A120" s="28"/>
      <c r="B120" s="28" t="s">
        <v>246</v>
      </c>
      <c r="C120" s="28">
        <v>34</v>
      </c>
      <c r="D120" s="28">
        <v>34</v>
      </c>
      <c r="E120" s="28">
        <v>0</v>
      </c>
      <c r="F120" s="28">
        <v>4884</v>
      </c>
      <c r="G120" s="34">
        <v>1556.6284800000001</v>
      </c>
    </row>
    <row r="121" spans="1:7" x14ac:dyDescent="0.35">
      <c r="A121" s="28"/>
      <c r="B121" s="28" t="s">
        <v>247</v>
      </c>
      <c r="C121" s="28">
        <v>40</v>
      </c>
      <c r="D121" s="28"/>
      <c r="E121" s="28">
        <v>0</v>
      </c>
      <c r="F121" s="28">
        <v>5866</v>
      </c>
      <c r="G121" s="34">
        <v>1869.6115199999999</v>
      </c>
    </row>
    <row r="122" spans="1:7" x14ac:dyDescent="0.35">
      <c r="A122" s="28"/>
      <c r="B122" s="28" t="s">
        <v>248</v>
      </c>
      <c r="C122" s="28">
        <v>44</v>
      </c>
      <c r="D122" s="28"/>
      <c r="E122" s="28">
        <v>0</v>
      </c>
      <c r="F122" s="28">
        <v>6249</v>
      </c>
      <c r="G122" s="34">
        <v>1991.68128</v>
      </c>
    </row>
    <row r="123" spans="1:7" x14ac:dyDescent="0.35">
      <c r="A123" s="28"/>
      <c r="B123" s="28" t="s">
        <v>249</v>
      </c>
      <c r="C123" s="28">
        <v>44</v>
      </c>
      <c r="D123" s="28"/>
      <c r="E123" s="28">
        <v>0</v>
      </c>
      <c r="F123" s="28">
        <v>6228</v>
      </c>
      <c r="G123" s="34">
        <v>1984.9881599999999</v>
      </c>
    </row>
    <row r="124" spans="1:7" x14ac:dyDescent="0.35">
      <c r="A124" s="28"/>
      <c r="B124" s="28" t="s">
        <v>250</v>
      </c>
      <c r="C124" s="28">
        <v>44</v>
      </c>
      <c r="D124" s="28"/>
      <c r="E124" s="28">
        <v>0</v>
      </c>
      <c r="F124" s="28">
        <v>6342</v>
      </c>
      <c r="G124" s="34">
        <v>2021.3222399999997</v>
      </c>
    </row>
    <row r="125" spans="1:7" x14ac:dyDescent="0.35">
      <c r="A125" s="28"/>
      <c r="B125" s="28" t="s">
        <v>251</v>
      </c>
      <c r="C125" s="28">
        <v>44</v>
      </c>
      <c r="D125" s="28"/>
      <c r="E125" s="28">
        <v>0</v>
      </c>
      <c r="F125" s="28">
        <v>6229</v>
      </c>
      <c r="G125" s="34">
        <v>1985.3068799999999</v>
      </c>
    </row>
    <row r="126" spans="1:7" x14ac:dyDescent="0.35">
      <c r="A126" s="28"/>
      <c r="B126" s="28" t="s">
        <v>252</v>
      </c>
      <c r="C126" s="28">
        <v>44</v>
      </c>
      <c r="D126" s="28"/>
      <c r="E126" s="28">
        <v>0</v>
      </c>
      <c r="F126" s="28">
        <v>6159</v>
      </c>
      <c r="G126" s="34">
        <v>1962.9964799999998</v>
      </c>
    </row>
    <row r="127" spans="1:7" x14ac:dyDescent="0.35">
      <c r="A127" s="28"/>
      <c r="B127" s="28" t="s">
        <v>253</v>
      </c>
      <c r="C127" s="28">
        <v>44</v>
      </c>
      <c r="D127" s="28"/>
      <c r="E127" s="28">
        <v>0</v>
      </c>
      <c r="F127" s="28">
        <v>6218</v>
      </c>
      <c r="G127" s="34">
        <v>1981.80096</v>
      </c>
    </row>
    <row r="128" spans="1:7" x14ac:dyDescent="0.35">
      <c r="A128" s="28"/>
      <c r="B128" s="28" t="s">
        <v>254</v>
      </c>
      <c r="C128" s="28">
        <v>44</v>
      </c>
      <c r="D128" s="28">
        <v>44</v>
      </c>
      <c r="E128" s="28">
        <v>0</v>
      </c>
      <c r="F128" s="28">
        <v>6229</v>
      </c>
      <c r="G128" s="34">
        <v>1985.3068799999999</v>
      </c>
    </row>
    <row r="129" spans="1:7" x14ac:dyDescent="0.35">
      <c r="A129" s="28"/>
      <c r="B129" s="28" t="s">
        <v>255</v>
      </c>
      <c r="C129" s="28">
        <v>44</v>
      </c>
      <c r="D129" s="28"/>
      <c r="E129" s="28">
        <v>0</v>
      </c>
      <c r="F129" s="28">
        <v>6159</v>
      </c>
      <c r="G129" s="34">
        <v>1962.9964799999998</v>
      </c>
    </row>
    <row r="130" spans="1:7" x14ac:dyDescent="0.35">
      <c r="A130" s="28"/>
      <c r="B130" s="28" t="s">
        <v>256</v>
      </c>
      <c r="C130" s="28">
        <v>44</v>
      </c>
      <c r="D130" s="28"/>
      <c r="E130" s="28">
        <v>0</v>
      </c>
      <c r="F130" s="28">
        <v>6226</v>
      </c>
      <c r="G130" s="34">
        <v>1984.3507199999999</v>
      </c>
    </row>
    <row r="131" spans="1:7" x14ac:dyDescent="0.35">
      <c r="A131" s="28"/>
      <c r="B131" s="28" t="s">
        <v>257</v>
      </c>
      <c r="C131" s="28">
        <v>44</v>
      </c>
      <c r="D131" s="28"/>
      <c r="E131" s="28">
        <v>0</v>
      </c>
      <c r="F131" s="28">
        <v>6200</v>
      </c>
      <c r="G131" s="34">
        <v>1976.0640000000001</v>
      </c>
    </row>
    <row r="132" spans="1:7" x14ac:dyDescent="0.35">
      <c r="A132" s="28"/>
      <c r="B132" s="28" t="s">
        <v>258</v>
      </c>
      <c r="C132" s="28">
        <v>44</v>
      </c>
      <c r="D132" s="28"/>
      <c r="E132" s="28">
        <v>0</v>
      </c>
      <c r="F132" s="28">
        <v>6190</v>
      </c>
      <c r="G132" s="34">
        <v>1972.8767999999998</v>
      </c>
    </row>
    <row r="133" spans="1:7" x14ac:dyDescent="0.35">
      <c r="A133" s="28"/>
      <c r="B133" s="28" t="s">
        <v>259</v>
      </c>
      <c r="C133" s="28">
        <v>44</v>
      </c>
      <c r="D133" s="28"/>
      <c r="E133" s="28">
        <v>0</v>
      </c>
      <c r="F133" s="28">
        <v>6188</v>
      </c>
      <c r="G133" s="34">
        <v>1972.2393599999998</v>
      </c>
    </row>
    <row r="134" spans="1:7" x14ac:dyDescent="0.35">
      <c r="A134" s="28"/>
      <c r="B134" s="28" t="s">
        <v>260</v>
      </c>
      <c r="C134" s="28">
        <v>44</v>
      </c>
      <c r="D134" s="28"/>
      <c r="E134" s="28">
        <v>0</v>
      </c>
      <c r="F134" s="28">
        <v>6239</v>
      </c>
      <c r="G134" s="34">
        <v>1988.4940800000002</v>
      </c>
    </row>
    <row r="135" spans="1:7" x14ac:dyDescent="0.35">
      <c r="A135" s="28"/>
      <c r="B135" s="28" t="s">
        <v>172</v>
      </c>
      <c r="C135" s="28">
        <v>23</v>
      </c>
      <c r="D135" s="28"/>
      <c r="E135" s="28">
        <v>0</v>
      </c>
      <c r="F135" s="28">
        <v>3475</v>
      </c>
      <c r="G135" s="34">
        <v>1107.5519999999999</v>
      </c>
    </row>
    <row r="136" spans="1:7" x14ac:dyDescent="0.35">
      <c r="A136" s="28"/>
      <c r="B136" s="28" t="s">
        <v>173</v>
      </c>
      <c r="C136" s="28">
        <v>60</v>
      </c>
      <c r="D136" s="28">
        <v>60</v>
      </c>
      <c r="E136" s="28">
        <v>0</v>
      </c>
      <c r="F136" s="28">
        <v>7300</v>
      </c>
      <c r="G136" s="34">
        <v>2326.6559999999999</v>
      </c>
    </row>
    <row r="137" spans="1:7" x14ac:dyDescent="0.35">
      <c r="A137" s="28"/>
      <c r="B137" s="28" t="s">
        <v>174</v>
      </c>
      <c r="C137" s="28">
        <v>61</v>
      </c>
      <c r="D137" s="28"/>
      <c r="E137" s="28">
        <v>0</v>
      </c>
      <c r="F137" s="28">
        <v>7292</v>
      </c>
      <c r="G137" s="34">
        <v>2324.1062399999996</v>
      </c>
    </row>
    <row r="138" spans="1:7" x14ac:dyDescent="0.35">
      <c r="A138" s="28"/>
      <c r="B138" s="28" t="s">
        <v>175</v>
      </c>
      <c r="C138" s="28">
        <v>90</v>
      </c>
      <c r="D138" s="28"/>
      <c r="E138" s="28">
        <v>0</v>
      </c>
      <c r="F138" s="28">
        <v>13430</v>
      </c>
      <c r="G138" s="34">
        <v>4280.4096</v>
      </c>
    </row>
    <row r="139" spans="1:7" x14ac:dyDescent="0.35">
      <c r="A139" s="28"/>
      <c r="B139" s="28" t="s">
        <v>176</v>
      </c>
      <c r="C139" s="28">
        <v>16</v>
      </c>
      <c r="D139" s="28">
        <v>16</v>
      </c>
      <c r="E139" s="28">
        <v>0</v>
      </c>
      <c r="F139" s="28">
        <v>2286</v>
      </c>
      <c r="G139" s="34">
        <v>728.59391999999991</v>
      </c>
    </row>
    <row r="140" spans="1:7" x14ac:dyDescent="0.35">
      <c r="A140" s="28"/>
      <c r="B140" s="28" t="s">
        <v>177</v>
      </c>
      <c r="C140" s="28">
        <v>15</v>
      </c>
      <c r="D140" s="28">
        <v>15</v>
      </c>
      <c r="E140" s="28">
        <v>0</v>
      </c>
      <c r="F140" s="28">
        <v>2286</v>
      </c>
      <c r="G140" s="34">
        <v>728.59391999999991</v>
      </c>
    </row>
    <row r="141" spans="1:7" x14ac:dyDescent="0.35">
      <c r="A141" s="28"/>
      <c r="B141" s="28" t="s">
        <v>178</v>
      </c>
      <c r="C141" s="28">
        <v>16</v>
      </c>
      <c r="D141" s="28">
        <v>16</v>
      </c>
      <c r="E141" s="28">
        <v>0</v>
      </c>
      <c r="F141" s="28">
        <v>2286</v>
      </c>
      <c r="G141" s="34">
        <v>728.59391999999991</v>
      </c>
    </row>
    <row r="142" spans="1:7" x14ac:dyDescent="0.35">
      <c r="A142" s="28"/>
      <c r="B142" s="28" t="s">
        <v>179</v>
      </c>
      <c r="C142" s="28">
        <v>30</v>
      </c>
      <c r="D142" s="28">
        <v>30</v>
      </c>
      <c r="E142" s="28">
        <v>0</v>
      </c>
      <c r="F142" s="28">
        <v>4420</v>
      </c>
      <c r="G142" s="34">
        <v>1408.7423999999999</v>
      </c>
    </row>
    <row r="143" spans="1:7" x14ac:dyDescent="0.35">
      <c r="A143" s="28"/>
      <c r="B143" s="28" t="s">
        <v>180</v>
      </c>
      <c r="C143" s="28">
        <v>30</v>
      </c>
      <c r="D143" s="28">
        <v>30</v>
      </c>
      <c r="E143" s="28">
        <v>0</v>
      </c>
      <c r="F143" s="28">
        <v>4420</v>
      </c>
      <c r="G143" s="34">
        <v>1408.7423999999999</v>
      </c>
    </row>
    <row r="144" spans="1:7" x14ac:dyDescent="0.35">
      <c r="A144" s="28"/>
      <c r="B144" s="28" t="s">
        <v>181</v>
      </c>
      <c r="C144" s="28">
        <v>31</v>
      </c>
      <c r="D144" s="28"/>
      <c r="E144" s="28">
        <v>0</v>
      </c>
      <c r="F144" s="28">
        <v>4420</v>
      </c>
      <c r="G144" s="34">
        <v>1408.7423999999999</v>
      </c>
    </row>
    <row r="145" spans="1:7" x14ac:dyDescent="0.35">
      <c r="A145" s="28"/>
      <c r="B145" s="28" t="s">
        <v>182</v>
      </c>
      <c r="C145" s="28">
        <v>15</v>
      </c>
      <c r="D145" s="28">
        <v>15</v>
      </c>
      <c r="E145" s="28">
        <v>0</v>
      </c>
      <c r="F145" s="28">
        <v>2210</v>
      </c>
      <c r="G145" s="34">
        <v>704.37119999999993</v>
      </c>
    </row>
    <row r="146" spans="1:7" x14ac:dyDescent="0.35">
      <c r="A146" s="28"/>
      <c r="B146" s="28" t="s">
        <v>183</v>
      </c>
      <c r="C146" s="28">
        <v>15</v>
      </c>
      <c r="D146" s="28">
        <v>15</v>
      </c>
      <c r="E146" s="28">
        <v>0</v>
      </c>
      <c r="F146" s="28">
        <v>2210</v>
      </c>
      <c r="G146" s="34">
        <v>704.37119999999993</v>
      </c>
    </row>
    <row r="147" spans="1:7" x14ac:dyDescent="0.35">
      <c r="A147" s="28"/>
      <c r="B147" s="28" t="s">
        <v>184</v>
      </c>
      <c r="C147" s="28">
        <v>15</v>
      </c>
      <c r="D147" s="28">
        <v>15</v>
      </c>
      <c r="E147" s="28">
        <v>0</v>
      </c>
      <c r="F147" s="28">
        <v>2210</v>
      </c>
      <c r="G147" s="34">
        <v>704.37119999999993</v>
      </c>
    </row>
    <row r="148" spans="1:7" x14ac:dyDescent="0.35">
      <c r="A148" s="28"/>
      <c r="B148" s="28" t="s">
        <v>185</v>
      </c>
      <c r="C148" s="28">
        <v>15</v>
      </c>
      <c r="D148" s="28">
        <v>15</v>
      </c>
      <c r="E148" s="28">
        <v>0</v>
      </c>
      <c r="F148" s="28">
        <v>2210</v>
      </c>
      <c r="G148" s="34">
        <v>704.37119999999993</v>
      </c>
    </row>
    <row r="149" spans="1:7" x14ac:dyDescent="0.35">
      <c r="A149" s="28"/>
      <c r="B149" s="28" t="s">
        <v>186</v>
      </c>
      <c r="C149" s="28">
        <v>11</v>
      </c>
      <c r="D149" s="28"/>
      <c r="E149" s="28">
        <v>0</v>
      </c>
      <c r="F149" s="28">
        <v>1582</v>
      </c>
      <c r="G149" s="34">
        <v>504.21503999999999</v>
      </c>
    </row>
    <row r="150" spans="1:7" x14ac:dyDescent="0.35">
      <c r="A150" s="28"/>
      <c r="B150" s="28" t="s">
        <v>187</v>
      </c>
      <c r="C150" s="28">
        <v>11</v>
      </c>
      <c r="D150" s="28"/>
      <c r="E150" s="28">
        <v>0</v>
      </c>
      <c r="F150" s="28">
        <v>1581</v>
      </c>
      <c r="G150" s="34">
        <v>503.89632</v>
      </c>
    </row>
    <row r="151" spans="1:7" x14ac:dyDescent="0.35">
      <c r="A151" s="28"/>
      <c r="B151" s="28" t="s">
        <v>188</v>
      </c>
      <c r="C151" s="28">
        <v>11</v>
      </c>
      <c r="D151" s="28"/>
      <c r="E151" s="28">
        <v>0</v>
      </c>
      <c r="F151" s="28">
        <v>1582</v>
      </c>
      <c r="G151" s="34">
        <v>504.21503999999999</v>
      </c>
    </row>
    <row r="152" spans="1:7" x14ac:dyDescent="0.35">
      <c r="A152" s="28"/>
      <c r="B152" s="28" t="s">
        <v>189</v>
      </c>
      <c r="C152" s="28">
        <v>11</v>
      </c>
      <c r="D152" s="28"/>
      <c r="E152" s="28">
        <v>0</v>
      </c>
      <c r="F152" s="28">
        <v>1581</v>
      </c>
      <c r="G152" s="34">
        <v>503.89632</v>
      </c>
    </row>
    <row r="153" spans="1:7" x14ac:dyDescent="0.35">
      <c r="A153" s="28"/>
      <c r="B153" s="28" t="s">
        <v>190</v>
      </c>
      <c r="C153" s="28">
        <v>11</v>
      </c>
      <c r="D153" s="28">
        <v>11</v>
      </c>
      <c r="E153" s="28">
        <v>0</v>
      </c>
      <c r="F153" s="28">
        <v>1582</v>
      </c>
      <c r="G153" s="34">
        <v>504.21503999999999</v>
      </c>
    </row>
    <row r="154" spans="1:7" x14ac:dyDescent="0.35">
      <c r="A154" s="28"/>
      <c r="B154" s="28" t="s">
        <v>191</v>
      </c>
      <c r="C154" s="28">
        <v>11</v>
      </c>
      <c r="D154" s="28">
        <v>11</v>
      </c>
      <c r="E154" s="28">
        <v>0</v>
      </c>
      <c r="F154" s="28">
        <v>1581</v>
      </c>
      <c r="G154" s="34">
        <v>503.89632</v>
      </c>
    </row>
    <row r="155" spans="1:7" x14ac:dyDescent="0.35">
      <c r="A155" s="28"/>
      <c r="B155" s="28" t="s">
        <v>272</v>
      </c>
      <c r="C155" s="28"/>
      <c r="D155" s="28"/>
      <c r="E155" s="28"/>
      <c r="F155" s="28"/>
      <c r="G155" s="34"/>
    </row>
    <row r="156" spans="1:7" x14ac:dyDescent="0.35">
      <c r="A156" s="28"/>
      <c r="B156" s="28" t="s">
        <v>261</v>
      </c>
      <c r="C156" s="28">
        <v>10</v>
      </c>
      <c r="D156" s="28">
        <v>10</v>
      </c>
      <c r="E156" s="28">
        <v>0</v>
      </c>
      <c r="F156" s="28">
        <v>1401</v>
      </c>
      <c r="G156" s="34">
        <v>446.52671999999995</v>
      </c>
    </row>
    <row r="157" spans="1:7" x14ac:dyDescent="0.35">
      <c r="A157" s="28"/>
      <c r="B157" s="28" t="s">
        <v>262</v>
      </c>
      <c r="C157" s="28">
        <v>11</v>
      </c>
      <c r="D157" s="28">
        <v>11</v>
      </c>
      <c r="E157" s="28">
        <v>0</v>
      </c>
      <c r="F157" s="28">
        <v>1877</v>
      </c>
      <c r="G157" s="34">
        <v>598.23743999999999</v>
      </c>
    </row>
    <row r="158" spans="1:7" x14ac:dyDescent="0.35">
      <c r="A158" s="28"/>
      <c r="B158" s="28" t="s">
        <v>263</v>
      </c>
      <c r="C158" s="28">
        <v>12</v>
      </c>
      <c r="D158" s="28">
        <v>12</v>
      </c>
      <c r="E158" s="28">
        <v>0</v>
      </c>
      <c r="F158" s="28">
        <v>1546</v>
      </c>
      <c r="G158" s="34">
        <v>492.74111999999991</v>
      </c>
    </row>
    <row r="159" spans="1:7" x14ac:dyDescent="0.35">
      <c r="A159" s="28"/>
      <c r="B159" s="28" t="s">
        <v>264</v>
      </c>
      <c r="C159" s="28">
        <v>11</v>
      </c>
      <c r="D159" s="28">
        <v>11</v>
      </c>
      <c r="E159" s="28">
        <v>0</v>
      </c>
      <c r="F159" s="28">
        <v>1724</v>
      </c>
      <c r="G159" s="34">
        <v>549.47327999999993</v>
      </c>
    </row>
    <row r="160" spans="1:7" x14ac:dyDescent="0.35">
      <c r="A160" s="28"/>
      <c r="B160" s="28" t="s">
        <v>265</v>
      </c>
      <c r="C160" s="28">
        <v>11</v>
      </c>
      <c r="D160" s="28">
        <v>11</v>
      </c>
      <c r="E160" s="28">
        <v>0</v>
      </c>
      <c r="F160" s="28">
        <v>1731</v>
      </c>
      <c r="G160" s="34">
        <v>551.70432000000005</v>
      </c>
    </row>
    <row r="161" spans="1:7" x14ac:dyDescent="0.35">
      <c r="A161" s="28"/>
      <c r="B161" s="28" t="s">
        <v>266</v>
      </c>
      <c r="C161" s="28">
        <v>14</v>
      </c>
      <c r="D161" s="28">
        <v>14</v>
      </c>
      <c r="E161" s="28">
        <v>0</v>
      </c>
      <c r="F161" s="28">
        <v>2010</v>
      </c>
      <c r="G161" s="34">
        <v>640.6271999999999</v>
      </c>
    </row>
    <row r="162" spans="1:7" x14ac:dyDescent="0.35">
      <c r="A162" s="28"/>
      <c r="B162" s="28" t="s">
        <v>267</v>
      </c>
      <c r="C162" s="28">
        <v>11</v>
      </c>
      <c r="D162" s="28">
        <v>11</v>
      </c>
      <c r="E162" s="28">
        <v>0</v>
      </c>
      <c r="F162" s="28">
        <v>1893</v>
      </c>
      <c r="G162" s="34">
        <v>603.33695999999998</v>
      </c>
    </row>
    <row r="163" spans="1:7" x14ac:dyDescent="0.35">
      <c r="A163" s="28"/>
      <c r="B163" s="28" t="s">
        <v>268</v>
      </c>
      <c r="C163" s="28">
        <v>11</v>
      </c>
      <c r="D163" s="28">
        <v>11</v>
      </c>
      <c r="E163" s="28">
        <v>0</v>
      </c>
      <c r="F163" s="28">
        <v>1846</v>
      </c>
      <c r="G163" s="34">
        <v>588.3571199999999</v>
      </c>
    </row>
    <row r="164" spans="1:7" x14ac:dyDescent="0.35">
      <c r="A164" s="28"/>
      <c r="B164" s="28" t="s">
        <v>269</v>
      </c>
      <c r="C164" s="28">
        <v>18</v>
      </c>
      <c r="D164" s="28">
        <v>18</v>
      </c>
      <c r="E164" s="28">
        <v>0</v>
      </c>
      <c r="F164" s="28">
        <v>2267</v>
      </c>
      <c r="G164" s="34">
        <v>722.53823999999997</v>
      </c>
    </row>
    <row r="165" spans="1:7" x14ac:dyDescent="0.35">
      <c r="A165" s="28"/>
      <c r="B165" s="28" t="s">
        <v>192</v>
      </c>
      <c r="C165" s="28">
        <v>87</v>
      </c>
      <c r="D165" s="28"/>
      <c r="E165" s="28">
        <v>0</v>
      </c>
      <c r="F165" s="28">
        <v>12737</v>
      </c>
      <c r="G165" s="34">
        <v>4059.5366399999998</v>
      </c>
    </row>
    <row r="166" spans="1:7" x14ac:dyDescent="0.35">
      <c r="A166" s="28"/>
      <c r="B166" s="28" t="s">
        <v>193</v>
      </c>
      <c r="C166" s="28">
        <v>82</v>
      </c>
      <c r="D166" s="28">
        <v>82</v>
      </c>
      <c r="E166" s="28">
        <v>0</v>
      </c>
      <c r="F166" s="28">
        <v>12283</v>
      </c>
      <c r="G166" s="34">
        <v>3914.8377599999999</v>
      </c>
    </row>
    <row r="167" spans="1:7" x14ac:dyDescent="0.35">
      <c r="A167" s="28"/>
      <c r="B167" s="28" t="s">
        <v>194</v>
      </c>
      <c r="C167" s="28">
        <v>81</v>
      </c>
      <c r="D167" s="28">
        <v>80</v>
      </c>
      <c r="E167" s="28">
        <v>0</v>
      </c>
      <c r="F167" s="28">
        <v>10711</v>
      </c>
      <c r="G167" s="34">
        <v>3413.8099200000001</v>
      </c>
    </row>
    <row r="168" spans="1:7" x14ac:dyDescent="0.35">
      <c r="A168" s="28"/>
      <c r="B168" s="28" t="s">
        <v>195</v>
      </c>
      <c r="C168" s="28">
        <v>44</v>
      </c>
      <c r="D168" s="28">
        <v>44</v>
      </c>
      <c r="E168" s="28">
        <v>0</v>
      </c>
      <c r="F168" s="28">
        <v>7332</v>
      </c>
      <c r="G168" s="34">
        <v>2336.8550399999999</v>
      </c>
    </row>
    <row r="169" spans="1:7" x14ac:dyDescent="0.35">
      <c r="A169" s="28"/>
      <c r="B169" s="28" t="s">
        <v>196</v>
      </c>
      <c r="C169" s="28">
        <v>8</v>
      </c>
      <c r="D169" s="28">
        <v>8</v>
      </c>
      <c r="E169" s="28">
        <v>0</v>
      </c>
      <c r="F169" s="28">
        <v>2836</v>
      </c>
      <c r="G169" s="34">
        <v>903.88992000000007</v>
      </c>
    </row>
    <row r="170" spans="1:7" x14ac:dyDescent="0.35">
      <c r="A170" s="28"/>
      <c r="B170" s="28" t="s">
        <v>197</v>
      </c>
      <c r="C170" s="28">
        <v>14</v>
      </c>
      <c r="D170" s="28">
        <v>14</v>
      </c>
      <c r="E170" s="28">
        <v>0</v>
      </c>
      <c r="F170" s="28">
        <v>2094</v>
      </c>
      <c r="G170" s="34">
        <v>667.39967999999999</v>
      </c>
    </row>
    <row r="171" spans="1:7" x14ac:dyDescent="0.35">
      <c r="A171" s="28"/>
      <c r="B171" s="28" t="s">
        <v>198</v>
      </c>
      <c r="C171" s="28">
        <v>14</v>
      </c>
      <c r="D171" s="28">
        <v>14</v>
      </c>
      <c r="E171" s="28">
        <v>0</v>
      </c>
      <c r="F171" s="28">
        <v>2094</v>
      </c>
      <c r="G171" s="34">
        <v>667.39967999999999</v>
      </c>
    </row>
    <row r="172" spans="1:7" x14ac:dyDescent="0.35">
      <c r="A172" s="28"/>
      <c r="B172" s="28" t="s">
        <v>199</v>
      </c>
      <c r="C172" s="28">
        <v>14</v>
      </c>
      <c r="D172" s="28"/>
      <c r="E172" s="28">
        <v>0</v>
      </c>
      <c r="F172" s="28">
        <v>2134</v>
      </c>
      <c r="G172" s="34">
        <v>680.14847999999995</v>
      </c>
    </row>
    <row r="173" spans="1:7" x14ac:dyDescent="0.35">
      <c r="A173" s="28"/>
      <c r="B173" s="28" t="s">
        <v>200</v>
      </c>
      <c r="C173" s="28">
        <v>14</v>
      </c>
      <c r="D173" s="28"/>
      <c r="E173" s="28">
        <v>0</v>
      </c>
      <c r="F173" s="28">
        <v>2098</v>
      </c>
      <c r="G173" s="34">
        <v>668.67455999999993</v>
      </c>
    </row>
    <row r="174" spans="1:7" x14ac:dyDescent="0.35">
      <c r="A174" s="28"/>
      <c r="B174" s="28" t="s">
        <v>201</v>
      </c>
      <c r="C174" s="28">
        <v>14</v>
      </c>
      <c r="D174" s="28"/>
      <c r="E174" s="28">
        <v>0</v>
      </c>
      <c r="F174" s="28">
        <v>2088</v>
      </c>
      <c r="G174" s="34">
        <v>665.48735999999997</v>
      </c>
    </row>
    <row r="175" spans="1:7" x14ac:dyDescent="0.35">
      <c r="A175" s="28"/>
      <c r="B175" s="28" t="s">
        <v>202</v>
      </c>
      <c r="C175" s="28">
        <v>14</v>
      </c>
      <c r="D175" s="28"/>
      <c r="E175" s="28">
        <v>0</v>
      </c>
      <c r="F175" s="28">
        <v>2088</v>
      </c>
      <c r="G175" s="34">
        <v>665.48735999999997</v>
      </c>
    </row>
    <row r="176" spans="1:7" x14ac:dyDescent="0.35">
      <c r="A176" s="28"/>
      <c r="B176" s="28" t="s">
        <v>203</v>
      </c>
      <c r="C176" s="28">
        <v>14</v>
      </c>
      <c r="D176" s="28"/>
      <c r="E176" s="28">
        <v>0</v>
      </c>
      <c r="F176" s="28">
        <v>2098</v>
      </c>
      <c r="G176" s="34">
        <v>668.67455999999993</v>
      </c>
    </row>
    <row r="177" spans="1:7" x14ac:dyDescent="0.35">
      <c r="A177" s="28"/>
      <c r="B177" s="28" t="s">
        <v>204</v>
      </c>
      <c r="C177" s="28">
        <v>14</v>
      </c>
      <c r="D177" s="28"/>
      <c r="E177" s="28">
        <v>0</v>
      </c>
      <c r="F177" s="28">
        <v>2098</v>
      </c>
      <c r="G177" s="34">
        <v>668.67455999999993</v>
      </c>
    </row>
    <row r="178" spans="1:7" x14ac:dyDescent="0.35">
      <c r="A178" s="28"/>
      <c r="B178" s="28" t="s">
        <v>205</v>
      </c>
      <c r="C178" s="28">
        <v>15</v>
      </c>
      <c r="D178" s="28"/>
      <c r="E178" s="28">
        <v>0</v>
      </c>
      <c r="F178" s="28">
        <v>2295</v>
      </c>
      <c r="G178" s="34">
        <v>731.46239999999989</v>
      </c>
    </row>
    <row r="179" spans="1:7" x14ac:dyDescent="0.35">
      <c r="A179" s="28"/>
      <c r="B179" s="28" t="s">
        <v>206</v>
      </c>
      <c r="C179" s="28">
        <v>15</v>
      </c>
      <c r="D179" s="28"/>
      <c r="E179" s="28">
        <v>0</v>
      </c>
      <c r="F179" s="28">
        <v>2295</v>
      </c>
      <c r="G179" s="34">
        <v>731.46239999999989</v>
      </c>
    </row>
    <row r="180" spans="1:7" x14ac:dyDescent="0.35">
      <c r="A180" s="28"/>
      <c r="B180" s="28" t="s">
        <v>207</v>
      </c>
      <c r="C180" s="28">
        <v>15</v>
      </c>
      <c r="D180" s="28">
        <v>15</v>
      </c>
      <c r="E180" s="28">
        <v>0</v>
      </c>
      <c r="F180" s="28">
        <v>2295</v>
      </c>
      <c r="G180" s="34">
        <v>731.46239999999989</v>
      </c>
    </row>
    <row r="181" spans="1:7" x14ac:dyDescent="0.35">
      <c r="A181" s="28"/>
      <c r="B181" s="28" t="s">
        <v>208</v>
      </c>
      <c r="C181" s="28">
        <v>15</v>
      </c>
      <c r="D181" s="28">
        <v>15</v>
      </c>
      <c r="E181" s="28">
        <v>0</v>
      </c>
      <c r="F181" s="28">
        <v>2295</v>
      </c>
      <c r="G181" s="34">
        <v>731.46239999999989</v>
      </c>
    </row>
    <row r="182" spans="1:7" x14ac:dyDescent="0.35">
      <c r="A182" s="28"/>
      <c r="B182" s="28" t="s">
        <v>209</v>
      </c>
      <c r="C182" s="28">
        <v>15</v>
      </c>
      <c r="D182" s="28">
        <v>15</v>
      </c>
      <c r="E182" s="28">
        <v>0</v>
      </c>
      <c r="F182" s="28">
        <v>2295</v>
      </c>
      <c r="G182" s="34">
        <v>731.46239999999989</v>
      </c>
    </row>
    <row r="183" spans="1:7" x14ac:dyDescent="0.35">
      <c r="A183" s="28"/>
      <c r="B183" s="28" t="s">
        <v>210</v>
      </c>
      <c r="C183" s="28">
        <v>15</v>
      </c>
      <c r="D183" s="28">
        <v>15</v>
      </c>
      <c r="E183" s="28">
        <v>0</v>
      </c>
      <c r="F183" s="28">
        <v>2295</v>
      </c>
      <c r="G183" s="34">
        <v>731.46239999999989</v>
      </c>
    </row>
    <row r="184" spans="1:7" x14ac:dyDescent="0.35">
      <c r="A184" s="28"/>
      <c r="B184" s="28" t="s">
        <v>211</v>
      </c>
      <c r="C184" s="28"/>
      <c r="D184" s="28"/>
      <c r="E184" s="28"/>
      <c r="F184" s="28">
        <v>3830</v>
      </c>
      <c r="G184" s="34">
        <v>0</v>
      </c>
    </row>
    <row r="185" spans="1:7" x14ac:dyDescent="0.35">
      <c r="A185" s="28"/>
      <c r="B185" s="28" t="s">
        <v>239</v>
      </c>
      <c r="C185" s="28">
        <v>15</v>
      </c>
      <c r="D185" s="28">
        <v>15</v>
      </c>
      <c r="E185" s="28">
        <v>0</v>
      </c>
      <c r="F185" s="28">
        <v>1915</v>
      </c>
      <c r="G185" s="34">
        <v>610.34879999999998</v>
      </c>
    </row>
    <row r="186" spans="1:7" x14ac:dyDescent="0.35">
      <c r="A186" s="28"/>
      <c r="B186" s="28" t="s">
        <v>238</v>
      </c>
      <c r="C186" s="28">
        <v>15</v>
      </c>
      <c r="D186" s="28">
        <v>15</v>
      </c>
      <c r="E186" s="28">
        <v>0</v>
      </c>
      <c r="F186" s="28">
        <v>1915</v>
      </c>
      <c r="G186" s="34">
        <v>610.34879999999998</v>
      </c>
    </row>
    <row r="187" spans="1:7" x14ac:dyDescent="0.35">
      <c r="A187" s="28"/>
      <c r="B187" s="28" t="s">
        <v>212</v>
      </c>
      <c r="C187" s="28"/>
      <c r="D187" s="28"/>
      <c r="E187" s="28"/>
      <c r="F187" s="28">
        <v>3830</v>
      </c>
      <c r="G187" s="34">
        <v>0</v>
      </c>
    </row>
    <row r="188" spans="1:7" x14ac:dyDescent="0.35">
      <c r="A188" s="28"/>
      <c r="B188" s="28" t="s">
        <v>240</v>
      </c>
      <c r="C188" s="28">
        <v>15</v>
      </c>
      <c r="D188" s="28">
        <v>15</v>
      </c>
      <c r="E188" s="28">
        <v>0</v>
      </c>
      <c r="F188" s="28">
        <v>1915</v>
      </c>
      <c r="G188" s="34">
        <v>610.34879999999998</v>
      </c>
    </row>
    <row r="189" spans="1:7" x14ac:dyDescent="0.35">
      <c r="A189" s="28"/>
      <c r="B189" s="28" t="s">
        <v>241</v>
      </c>
      <c r="C189" s="28">
        <v>15</v>
      </c>
      <c r="D189" s="28">
        <v>15</v>
      </c>
      <c r="E189" s="28">
        <v>0</v>
      </c>
      <c r="F189" s="28">
        <v>1915</v>
      </c>
      <c r="G189" s="34">
        <v>610.34879999999998</v>
      </c>
    </row>
    <row r="190" spans="1:7" x14ac:dyDescent="0.35">
      <c r="A190" s="28"/>
      <c r="B190" s="28" t="s">
        <v>213</v>
      </c>
      <c r="C190" s="28">
        <v>15</v>
      </c>
      <c r="D190" s="28">
        <v>15</v>
      </c>
      <c r="E190" s="28">
        <v>0</v>
      </c>
      <c r="F190" s="28">
        <v>2295</v>
      </c>
      <c r="G190" s="34">
        <v>731.46239999999989</v>
      </c>
    </row>
    <row r="191" spans="1:7" x14ac:dyDescent="0.35">
      <c r="A191" s="28"/>
      <c r="B191" s="28" t="s">
        <v>214</v>
      </c>
      <c r="C191" s="28">
        <v>15</v>
      </c>
      <c r="D191" s="28">
        <v>15</v>
      </c>
      <c r="E191" s="28">
        <v>0</v>
      </c>
      <c r="F191" s="28">
        <v>2295</v>
      </c>
      <c r="G191" s="34">
        <v>731.46239999999989</v>
      </c>
    </row>
    <row r="192" spans="1:7" x14ac:dyDescent="0.35">
      <c r="A192" s="28"/>
      <c r="B192" s="28" t="s">
        <v>215</v>
      </c>
      <c r="C192" s="28">
        <v>15</v>
      </c>
      <c r="D192" s="28">
        <v>15</v>
      </c>
      <c r="E192" s="28">
        <v>0</v>
      </c>
      <c r="F192" s="28">
        <v>2295</v>
      </c>
      <c r="G192" s="34">
        <v>731.46239999999989</v>
      </c>
    </row>
    <row r="193" spans="1:7" x14ac:dyDescent="0.35">
      <c r="A193" s="36"/>
      <c r="B193" s="28" t="s">
        <v>216</v>
      </c>
      <c r="C193" s="28">
        <v>15</v>
      </c>
      <c r="D193" s="28">
        <v>15</v>
      </c>
      <c r="E193" s="28">
        <v>0</v>
      </c>
      <c r="F193" s="28">
        <v>2295</v>
      </c>
      <c r="G193" s="34">
        <v>731.46239999999989</v>
      </c>
    </row>
    <row r="194" spans="1:7" x14ac:dyDescent="0.35">
      <c r="A194" s="36"/>
      <c r="B194" s="28" t="s">
        <v>217</v>
      </c>
      <c r="C194" s="28">
        <v>40</v>
      </c>
      <c r="D194" s="28">
        <v>40</v>
      </c>
      <c r="E194" s="28">
        <v>0</v>
      </c>
      <c r="F194" s="28">
        <v>5768</v>
      </c>
      <c r="G194" s="34">
        <v>1838.3769600000001</v>
      </c>
    </row>
    <row r="195" spans="1:7" x14ac:dyDescent="0.35">
      <c r="A195" s="36"/>
      <c r="B195" s="28" t="s">
        <v>270</v>
      </c>
      <c r="C195" s="28">
        <v>1</v>
      </c>
      <c r="D195" s="37" t="s">
        <v>235</v>
      </c>
      <c r="E195" s="28">
        <v>0</v>
      </c>
      <c r="F195" s="28">
        <v>905</v>
      </c>
      <c r="G195" s="35">
        <f t="shared" ref="G195:G217" si="0">F195*412/1000</f>
        <v>372.86</v>
      </c>
    </row>
    <row r="196" spans="1:7" x14ac:dyDescent="0.35">
      <c r="A196" s="36"/>
      <c r="B196" s="28" t="s">
        <v>273</v>
      </c>
      <c r="C196" s="28">
        <v>1</v>
      </c>
      <c r="D196" s="37" t="s">
        <v>235</v>
      </c>
      <c r="E196" s="28">
        <v>0</v>
      </c>
      <c r="F196" s="28">
        <v>153</v>
      </c>
      <c r="G196" s="35">
        <f t="shared" si="0"/>
        <v>63.036000000000001</v>
      </c>
    </row>
    <row r="197" spans="1:7" x14ac:dyDescent="0.35">
      <c r="A197" s="36"/>
      <c r="B197" s="28" t="s">
        <v>218</v>
      </c>
      <c r="C197" s="28">
        <v>1</v>
      </c>
      <c r="D197" s="37" t="s">
        <v>235</v>
      </c>
      <c r="E197" s="28">
        <v>0</v>
      </c>
      <c r="F197" s="28">
        <f>96+365+330</f>
        <v>791</v>
      </c>
      <c r="G197" s="35">
        <f t="shared" si="0"/>
        <v>325.892</v>
      </c>
    </row>
    <row r="198" spans="1:7" x14ac:dyDescent="0.35">
      <c r="A198" s="36"/>
      <c r="B198" s="28" t="s">
        <v>219</v>
      </c>
      <c r="C198" s="28">
        <v>1</v>
      </c>
      <c r="D198" s="37" t="s">
        <v>235</v>
      </c>
      <c r="E198" s="28">
        <v>0</v>
      </c>
      <c r="F198" s="28">
        <v>3587</v>
      </c>
      <c r="G198" s="35">
        <f t="shared" si="0"/>
        <v>1477.8440000000001</v>
      </c>
    </row>
    <row r="199" spans="1:7" x14ac:dyDescent="0.35">
      <c r="A199" s="36"/>
      <c r="B199" s="28" t="s">
        <v>220</v>
      </c>
      <c r="C199" s="28">
        <v>1</v>
      </c>
      <c r="D199" s="37" t="s">
        <v>235</v>
      </c>
      <c r="E199" s="28">
        <v>0</v>
      </c>
      <c r="F199" s="28">
        <v>2172</v>
      </c>
      <c r="G199" s="35">
        <f t="shared" si="0"/>
        <v>894.86400000000003</v>
      </c>
    </row>
    <row r="200" spans="1:7" x14ac:dyDescent="0.35">
      <c r="A200" s="36"/>
      <c r="B200" s="28" t="s">
        <v>221</v>
      </c>
      <c r="C200" s="28">
        <v>1</v>
      </c>
      <c r="D200" s="37" t="s">
        <v>235</v>
      </c>
      <c r="E200" s="28">
        <v>0</v>
      </c>
      <c r="F200" s="28">
        <v>3438</v>
      </c>
      <c r="G200" s="35">
        <f t="shared" si="0"/>
        <v>1416.4559999999999</v>
      </c>
    </row>
    <row r="201" spans="1:7" x14ac:dyDescent="0.35">
      <c r="A201" s="36"/>
      <c r="B201" s="28" t="s">
        <v>222</v>
      </c>
      <c r="C201" s="28">
        <v>1</v>
      </c>
      <c r="D201" s="37" t="s">
        <v>235</v>
      </c>
      <c r="E201" s="28">
        <v>0</v>
      </c>
      <c r="F201" s="28">
        <v>6397</v>
      </c>
      <c r="G201" s="35">
        <f t="shared" si="0"/>
        <v>2635.5639999999999</v>
      </c>
    </row>
    <row r="202" spans="1:7" x14ac:dyDescent="0.35">
      <c r="A202" s="36"/>
      <c r="B202" s="28" t="s">
        <v>223</v>
      </c>
      <c r="C202" s="28">
        <v>1</v>
      </c>
      <c r="D202" s="37" t="s">
        <v>235</v>
      </c>
      <c r="E202" s="28">
        <v>0</v>
      </c>
      <c r="F202" s="28">
        <v>7237</v>
      </c>
      <c r="G202" s="35">
        <f t="shared" si="0"/>
        <v>2981.6439999999998</v>
      </c>
    </row>
    <row r="203" spans="1:7" x14ac:dyDescent="0.35">
      <c r="A203" s="36"/>
      <c r="B203" s="28" t="s">
        <v>224</v>
      </c>
      <c r="C203" s="28">
        <v>5</v>
      </c>
      <c r="D203" s="37" t="s">
        <v>235</v>
      </c>
      <c r="E203" s="28">
        <v>0</v>
      </c>
      <c r="F203" s="28">
        <v>268</v>
      </c>
      <c r="G203" s="35">
        <f t="shared" si="0"/>
        <v>110.416</v>
      </c>
    </row>
    <row r="204" spans="1:7" x14ac:dyDescent="0.35">
      <c r="A204" s="36"/>
      <c r="B204" s="38" t="s">
        <v>274</v>
      </c>
      <c r="C204" s="28">
        <v>1</v>
      </c>
      <c r="D204" s="37" t="s">
        <v>235</v>
      </c>
      <c r="E204" s="28">
        <v>0</v>
      </c>
      <c r="F204" s="28">
        <v>3434</v>
      </c>
      <c r="G204" s="35">
        <f t="shared" si="0"/>
        <v>1414.808</v>
      </c>
    </row>
    <row r="205" spans="1:7" x14ac:dyDescent="0.35">
      <c r="A205" s="36"/>
      <c r="B205" s="28" t="s">
        <v>225</v>
      </c>
      <c r="C205" s="28">
        <v>1</v>
      </c>
      <c r="D205" s="37" t="s">
        <v>235</v>
      </c>
      <c r="E205" s="28">
        <v>0</v>
      </c>
      <c r="F205" s="28">
        <v>4721</v>
      </c>
      <c r="G205" s="35">
        <f t="shared" si="0"/>
        <v>1945.0519999999999</v>
      </c>
    </row>
    <row r="206" spans="1:7" x14ac:dyDescent="0.35">
      <c r="A206" s="36"/>
      <c r="B206" s="28" t="s">
        <v>226</v>
      </c>
      <c r="C206" s="28">
        <v>1</v>
      </c>
      <c r="D206" s="37" t="s">
        <v>235</v>
      </c>
      <c r="E206" s="28">
        <v>0</v>
      </c>
      <c r="F206" s="28">
        <v>8541</v>
      </c>
      <c r="G206" s="35">
        <f t="shared" si="0"/>
        <v>3518.8919999999998</v>
      </c>
    </row>
    <row r="207" spans="1:7" x14ac:dyDescent="0.35">
      <c r="A207" s="36"/>
      <c r="B207" s="28" t="s">
        <v>227</v>
      </c>
      <c r="C207" s="28">
        <v>1</v>
      </c>
      <c r="D207" s="37" t="s">
        <v>235</v>
      </c>
      <c r="E207" s="28">
        <v>0</v>
      </c>
      <c r="F207" s="28">
        <v>5000</v>
      </c>
      <c r="G207" s="35">
        <f t="shared" si="0"/>
        <v>2060</v>
      </c>
    </row>
    <row r="208" spans="1:7" x14ac:dyDescent="0.35">
      <c r="A208" s="36"/>
      <c r="B208" s="28" t="s">
        <v>228</v>
      </c>
      <c r="C208" s="28">
        <v>1</v>
      </c>
      <c r="D208" s="37" t="s">
        <v>235</v>
      </c>
      <c r="E208" s="28">
        <v>0</v>
      </c>
      <c r="F208" s="28">
        <v>8749</v>
      </c>
      <c r="G208" s="35">
        <f t="shared" si="0"/>
        <v>3604.5880000000002</v>
      </c>
    </row>
    <row r="209" spans="1:7" x14ac:dyDescent="0.35">
      <c r="A209" s="36"/>
      <c r="B209" s="28" t="s">
        <v>229</v>
      </c>
      <c r="C209" s="28">
        <v>1</v>
      </c>
      <c r="D209" s="37" t="s">
        <v>235</v>
      </c>
      <c r="E209" s="28">
        <v>0</v>
      </c>
      <c r="F209" s="28">
        <v>13880</v>
      </c>
      <c r="G209" s="35">
        <f t="shared" si="0"/>
        <v>5718.56</v>
      </c>
    </row>
    <row r="210" spans="1:7" x14ac:dyDescent="0.35">
      <c r="A210" s="36"/>
      <c r="B210" s="28" t="s">
        <v>230</v>
      </c>
      <c r="C210" s="28">
        <v>1</v>
      </c>
      <c r="D210" s="37" t="s">
        <v>235</v>
      </c>
      <c r="E210" s="28">
        <v>0</v>
      </c>
      <c r="F210" s="28">
        <v>1047</v>
      </c>
      <c r="G210" s="35">
        <f t="shared" si="0"/>
        <v>431.36399999999998</v>
      </c>
    </row>
    <row r="211" spans="1:7" x14ac:dyDescent="0.35">
      <c r="A211" s="36"/>
      <c r="B211" s="28" t="s">
        <v>231</v>
      </c>
      <c r="C211" s="28">
        <v>1</v>
      </c>
      <c r="D211" s="37" t="s">
        <v>235</v>
      </c>
      <c r="E211" s="28">
        <v>0</v>
      </c>
      <c r="F211" s="28">
        <v>5034</v>
      </c>
      <c r="G211" s="35">
        <f t="shared" si="0"/>
        <v>2074.0079999999998</v>
      </c>
    </row>
    <row r="212" spans="1:7" x14ac:dyDescent="0.35">
      <c r="A212" s="36"/>
      <c r="B212" s="28" t="s">
        <v>232</v>
      </c>
      <c r="C212" s="28">
        <v>2</v>
      </c>
      <c r="D212" s="37" t="s">
        <v>235</v>
      </c>
      <c r="E212" s="28">
        <v>0</v>
      </c>
      <c r="F212" s="28">
        <v>24000</v>
      </c>
      <c r="G212" s="35">
        <f t="shared" si="0"/>
        <v>9888</v>
      </c>
    </row>
    <row r="213" spans="1:7" x14ac:dyDescent="0.35">
      <c r="A213" s="36"/>
      <c r="B213" s="28" t="s">
        <v>233</v>
      </c>
      <c r="C213" s="28">
        <v>1</v>
      </c>
      <c r="D213" s="37" t="s">
        <v>235</v>
      </c>
      <c r="E213" s="28">
        <v>0</v>
      </c>
      <c r="F213" s="28">
        <v>3395</v>
      </c>
      <c r="G213" s="35">
        <f t="shared" si="0"/>
        <v>1398.74</v>
      </c>
    </row>
    <row r="214" spans="1:7" x14ac:dyDescent="0.35">
      <c r="A214" s="36"/>
      <c r="B214" s="28" t="s">
        <v>271</v>
      </c>
      <c r="C214" s="28">
        <v>1</v>
      </c>
      <c r="D214" s="37" t="s">
        <v>235</v>
      </c>
      <c r="E214" s="28">
        <v>0</v>
      </c>
      <c r="F214" s="28">
        <v>3395</v>
      </c>
      <c r="G214" s="35">
        <f t="shared" si="0"/>
        <v>1398.74</v>
      </c>
    </row>
    <row r="215" spans="1:7" x14ac:dyDescent="0.35">
      <c r="A215" s="36"/>
      <c r="B215" s="28" t="s">
        <v>234</v>
      </c>
      <c r="C215" s="28">
        <v>1</v>
      </c>
      <c r="D215" s="37" t="s">
        <v>235</v>
      </c>
      <c r="E215" s="28">
        <v>0</v>
      </c>
      <c r="F215" s="28">
        <v>3000</v>
      </c>
      <c r="G215" s="35">
        <f t="shared" si="0"/>
        <v>1236</v>
      </c>
    </row>
    <row r="216" spans="1:7" x14ac:dyDescent="0.35">
      <c r="A216" s="36"/>
      <c r="B216" s="38" t="s">
        <v>275</v>
      </c>
      <c r="C216" s="28">
        <v>1</v>
      </c>
      <c r="D216" s="37" t="s">
        <v>235</v>
      </c>
      <c r="E216" s="28">
        <v>0</v>
      </c>
      <c r="F216" s="28">
        <v>506</v>
      </c>
      <c r="G216" s="35">
        <f t="shared" si="0"/>
        <v>208.47200000000001</v>
      </c>
    </row>
    <row r="217" spans="1:7" x14ac:dyDescent="0.35">
      <c r="A217" s="36"/>
      <c r="B217" s="38" t="s">
        <v>276</v>
      </c>
      <c r="C217" s="28">
        <v>4</v>
      </c>
      <c r="D217" s="37" t="s">
        <v>235</v>
      </c>
      <c r="E217" s="28">
        <v>0</v>
      </c>
      <c r="F217" s="28">
        <f>318+174+73+141</f>
        <v>706</v>
      </c>
      <c r="G217" s="35">
        <f t="shared" si="0"/>
        <v>290.87200000000001</v>
      </c>
    </row>
    <row r="218" spans="1:7" x14ac:dyDescent="0.35">
      <c r="A218"/>
      <c r="B218" s="2"/>
      <c r="D218" s="1"/>
      <c r="G218" s="20"/>
    </row>
    <row r="219" spans="1:7" ht="13.15" x14ac:dyDescent="0.4">
      <c r="A219" s="29" t="s">
        <v>123</v>
      </c>
    </row>
    <row r="220" spans="1:7" ht="13.15" x14ac:dyDescent="0.4">
      <c r="A220" s="22" t="s">
        <v>124</v>
      </c>
    </row>
    <row r="221" spans="1:7" ht="15.4" x14ac:dyDescent="0.45">
      <c r="A221" s="16"/>
      <c r="B221" s="30" t="s">
        <v>161</v>
      </c>
    </row>
    <row r="222" spans="1:7" ht="89.25" x14ac:dyDescent="0.35">
      <c r="A222" s="28"/>
      <c r="B222" s="28"/>
      <c r="C222" s="30" t="s">
        <v>164</v>
      </c>
      <c r="D222" s="30" t="s">
        <v>165</v>
      </c>
      <c r="E222" s="30" t="s">
        <v>166</v>
      </c>
      <c r="F222" s="30" t="s">
        <v>167</v>
      </c>
      <c r="G222" s="30" t="s">
        <v>168</v>
      </c>
    </row>
    <row r="223" spans="1:7" x14ac:dyDescent="0.35">
      <c r="A223" s="28"/>
      <c r="B223" s="28" t="s">
        <v>243</v>
      </c>
      <c r="C223" s="39">
        <f>[3]Összegző!Q2</f>
        <v>1280.3226</v>
      </c>
      <c r="D223" s="39">
        <f>[3]Összegző!R2</f>
        <v>960.77260000000001</v>
      </c>
      <c r="E223" s="39">
        <f>[3]Összegző!S2</f>
        <v>161.20345637583893</v>
      </c>
      <c r="F223" s="28">
        <v>40</v>
      </c>
      <c r="G223" s="28">
        <v>40</v>
      </c>
    </row>
    <row r="224" spans="1:7" x14ac:dyDescent="0.35">
      <c r="A224" s="28"/>
      <c r="B224" s="28" t="s">
        <v>244</v>
      </c>
      <c r="C224" s="39">
        <f>[3]Összegző!Q3</f>
        <v>1393.4197999999999</v>
      </c>
      <c r="D224" s="39">
        <f>[3]Összegző!R3</f>
        <v>1100.4997999999998</v>
      </c>
      <c r="E224" s="39">
        <f>[3]Összegző!S3</f>
        <v>182.47233897911639</v>
      </c>
      <c r="F224" s="28">
        <v>40</v>
      </c>
      <c r="G224" s="28">
        <v>40</v>
      </c>
    </row>
    <row r="225" spans="1:7" x14ac:dyDescent="0.35">
      <c r="A225" s="28"/>
      <c r="B225" s="28" t="s">
        <v>245</v>
      </c>
      <c r="C225" s="39">
        <f>[3]Összegző!Q4</f>
        <v>1109.4286</v>
      </c>
      <c r="D225" s="39">
        <f>[3]Összegző!R4</f>
        <v>810.92859999999996</v>
      </c>
      <c r="E225" s="39">
        <f>[3]Összegző!S4</f>
        <v>166.03779688779687</v>
      </c>
      <c r="F225" s="28">
        <v>32</v>
      </c>
      <c r="G225" s="28">
        <v>32</v>
      </c>
    </row>
    <row r="226" spans="1:7" x14ac:dyDescent="0.35">
      <c r="A226" s="28"/>
      <c r="B226" s="28" t="s">
        <v>246</v>
      </c>
      <c r="C226" s="39">
        <f>[3]Összegző!Q5</f>
        <v>1159.7407000000003</v>
      </c>
      <c r="D226" s="39">
        <f>[3]Összegző!R5</f>
        <v>904.34070000000008</v>
      </c>
      <c r="E226" s="39">
        <f>[3]Összegző!S5</f>
        <v>185.16394348894349</v>
      </c>
      <c r="F226" s="28">
        <v>0</v>
      </c>
      <c r="G226" s="28">
        <v>34</v>
      </c>
    </row>
    <row r="227" spans="1:7" x14ac:dyDescent="0.35">
      <c r="A227" s="28"/>
      <c r="B227" s="28" t="s">
        <v>247</v>
      </c>
      <c r="C227" s="39">
        <f>[3]Összegző!Q6</f>
        <v>1160.2614999999998</v>
      </c>
      <c r="D227" s="39">
        <f>[3]Összegző!R6</f>
        <v>893.7115</v>
      </c>
      <c r="E227" s="39">
        <f>[3]Összegző!S6</f>
        <v>152.35450051142175</v>
      </c>
      <c r="F227" s="28">
        <v>40</v>
      </c>
      <c r="G227" s="28">
        <v>40</v>
      </c>
    </row>
    <row r="228" spans="1:7" x14ac:dyDescent="0.35">
      <c r="A228" s="28"/>
      <c r="B228" s="28" t="s">
        <v>248</v>
      </c>
      <c r="C228" s="39">
        <f>[3]Összegző!Q7</f>
        <v>1078.4528</v>
      </c>
      <c r="D228" s="39">
        <f>[3]Összegző!R7</f>
        <v>794.24279999999999</v>
      </c>
      <c r="E228" s="39">
        <f>[3]Összegző!S7</f>
        <v>127.09918386941909</v>
      </c>
      <c r="F228" s="28">
        <v>44</v>
      </c>
      <c r="G228" s="28">
        <v>44</v>
      </c>
    </row>
    <row r="229" spans="1:7" x14ac:dyDescent="0.35">
      <c r="A229" s="28"/>
      <c r="B229" s="28" t="s">
        <v>249</v>
      </c>
      <c r="C229" s="39">
        <f>[3]Összegző!Q8</f>
        <v>1150.2478999999998</v>
      </c>
      <c r="D229" s="39">
        <f>[3]Összegző!R8</f>
        <v>845.14789999999994</v>
      </c>
      <c r="E229" s="39">
        <f>[3]Összegző!S8</f>
        <v>135.70133269107257</v>
      </c>
      <c r="F229" s="28">
        <v>44</v>
      </c>
      <c r="G229" s="28">
        <v>44</v>
      </c>
    </row>
    <row r="230" spans="1:7" x14ac:dyDescent="0.35">
      <c r="A230" s="28"/>
      <c r="B230" s="28" t="s">
        <v>250</v>
      </c>
      <c r="C230" s="39">
        <f>[3]Összegző!Q9</f>
        <v>1453.4604999999997</v>
      </c>
      <c r="D230" s="39">
        <f>[3]Összegző!R9</f>
        <v>1088.8604999999998</v>
      </c>
      <c r="E230" s="39">
        <f>[3]Összegző!S9</f>
        <v>171.69039735099335</v>
      </c>
      <c r="F230" s="28">
        <v>44</v>
      </c>
      <c r="G230" s="28">
        <v>44</v>
      </c>
    </row>
    <row r="231" spans="1:7" x14ac:dyDescent="0.35">
      <c r="A231" s="28"/>
      <c r="B231" s="28" t="s">
        <v>251</v>
      </c>
      <c r="C231" s="39">
        <f>[3]Összegző!Q10</f>
        <v>1240.4929</v>
      </c>
      <c r="D231" s="39">
        <f>[3]Összegző!R10</f>
        <v>920.87289999999996</v>
      </c>
      <c r="E231" s="39">
        <f>[3]Összegző!S10</f>
        <v>147.83639428479691</v>
      </c>
      <c r="F231" s="28">
        <v>44</v>
      </c>
      <c r="G231" s="28">
        <v>44</v>
      </c>
    </row>
    <row r="232" spans="1:7" x14ac:dyDescent="0.35">
      <c r="A232" s="28"/>
      <c r="B232" s="28" t="s">
        <v>252</v>
      </c>
      <c r="C232" s="39">
        <f>[3]Összegző!Q11</f>
        <v>1686.3523</v>
      </c>
      <c r="D232" s="39">
        <f>[3]Összegző!R11</f>
        <v>1408.4322999999999</v>
      </c>
      <c r="E232" s="39">
        <f>[3]Összegző!S11</f>
        <v>228.67873031336256</v>
      </c>
      <c r="F232" s="28">
        <v>44</v>
      </c>
      <c r="G232" s="28">
        <v>44</v>
      </c>
    </row>
    <row r="233" spans="1:7" x14ac:dyDescent="0.35">
      <c r="A233" s="28"/>
      <c r="B233" s="28" t="s">
        <v>253</v>
      </c>
      <c r="C233" s="39">
        <f>[3]Összegző!Q12</f>
        <v>1500.4079000000002</v>
      </c>
      <c r="D233" s="39">
        <f>[3]Összegző!R12</f>
        <v>1102.6679000000001</v>
      </c>
      <c r="E233" s="39">
        <f>[3]Összegző!S12</f>
        <v>177.33481826954005</v>
      </c>
      <c r="F233" s="28">
        <v>44</v>
      </c>
      <c r="G233" s="28">
        <v>44</v>
      </c>
    </row>
    <row r="234" spans="1:7" x14ac:dyDescent="0.35">
      <c r="A234" s="28"/>
      <c r="B234" s="28" t="s">
        <v>254</v>
      </c>
      <c r="C234" s="39">
        <f>[3]Összegző!Q13</f>
        <v>1755.8619000000001</v>
      </c>
      <c r="D234" s="39">
        <f>[3]Összegző!R13</f>
        <v>1390.8419000000001</v>
      </c>
      <c r="E234" s="39">
        <f>[3]Összegző!S13</f>
        <v>223.28494140311446</v>
      </c>
      <c r="F234" s="28">
        <v>0</v>
      </c>
      <c r="G234" s="28">
        <v>44</v>
      </c>
    </row>
    <row r="235" spans="1:7" x14ac:dyDescent="0.35">
      <c r="A235" s="28"/>
      <c r="B235" s="28" t="s">
        <v>255</v>
      </c>
      <c r="C235" s="39">
        <f>[3]Összegző!Q14</f>
        <v>1527.4198000000001</v>
      </c>
      <c r="D235" s="39">
        <f>[3]Összegző!R14</f>
        <v>1196.4998000000001</v>
      </c>
      <c r="E235" s="39">
        <f>[3]Összegző!S14</f>
        <v>194.26851761649618</v>
      </c>
      <c r="F235" s="28">
        <v>44</v>
      </c>
      <c r="G235" s="28">
        <v>44</v>
      </c>
    </row>
    <row r="236" spans="1:7" x14ac:dyDescent="0.35">
      <c r="A236" s="28"/>
      <c r="B236" s="28" t="s">
        <v>256</v>
      </c>
      <c r="C236" s="39">
        <f>[3]Összegző!Q15</f>
        <v>1493.1709999999998</v>
      </c>
      <c r="D236" s="39">
        <f>[3]Összegző!R15</f>
        <v>1116.7179999999998</v>
      </c>
      <c r="E236" s="39">
        <f>[3]Összegző!S15</f>
        <v>179.36363636363635</v>
      </c>
      <c r="F236" s="28">
        <v>44</v>
      </c>
      <c r="G236" s="28">
        <v>44</v>
      </c>
    </row>
    <row r="237" spans="1:7" x14ac:dyDescent="0.35">
      <c r="A237" s="28"/>
      <c r="B237" s="28" t="s">
        <v>257</v>
      </c>
      <c r="C237" s="39">
        <f>[3]Összegző!Q16</f>
        <v>1413.4614999999999</v>
      </c>
      <c r="D237" s="39">
        <f>[3]Összegző!R16</f>
        <v>1116.4614999999999</v>
      </c>
      <c r="E237" s="39">
        <f>[3]Összegző!S16</f>
        <v>180.07443548387096</v>
      </c>
      <c r="F237" s="28">
        <v>44</v>
      </c>
      <c r="G237" s="28">
        <v>44</v>
      </c>
    </row>
    <row r="238" spans="1:7" x14ac:dyDescent="0.35">
      <c r="A238" s="28"/>
      <c r="B238" s="28" t="s">
        <v>258</v>
      </c>
      <c r="C238" s="39">
        <f>[3]Összegző!Q17</f>
        <v>1410.4783</v>
      </c>
      <c r="D238" s="39">
        <f>[3]Összegző!R17</f>
        <v>1102.2583</v>
      </c>
      <c r="E238" s="39">
        <f>[3]Összegző!S17</f>
        <v>178.07080775444265</v>
      </c>
      <c r="F238" s="28">
        <v>44</v>
      </c>
      <c r="G238" s="28">
        <v>44</v>
      </c>
    </row>
    <row r="239" spans="1:7" x14ac:dyDescent="0.35">
      <c r="A239" s="28"/>
      <c r="B239" s="28" t="s">
        <v>259</v>
      </c>
      <c r="C239" s="39">
        <f>[3]Összegző!Q18</f>
        <v>1292.4530999999999</v>
      </c>
      <c r="D239" s="39">
        <f>[3]Összegző!R18</f>
        <v>989.28309999999999</v>
      </c>
      <c r="E239" s="39">
        <f>[3]Összegző!S18</f>
        <v>159.87121848739497</v>
      </c>
      <c r="F239" s="28">
        <v>44</v>
      </c>
      <c r="G239" s="28">
        <v>44</v>
      </c>
    </row>
    <row r="240" spans="1:7" x14ac:dyDescent="0.35">
      <c r="A240" s="28"/>
      <c r="B240" s="28" t="s">
        <v>260</v>
      </c>
      <c r="C240" s="39">
        <f>[3]Összegző!Q19</f>
        <v>1559.3707999999999</v>
      </c>
      <c r="D240" s="39">
        <f>[3]Összegző!R19</f>
        <v>1204.3288</v>
      </c>
      <c r="E240" s="39">
        <f>[3]Összegző!S19</f>
        <v>193.03234492707165</v>
      </c>
      <c r="F240" s="28">
        <v>44</v>
      </c>
      <c r="G240" s="28">
        <v>42</v>
      </c>
    </row>
    <row r="241" spans="1:7" x14ac:dyDescent="0.35">
      <c r="A241" s="28"/>
      <c r="B241" s="28" t="s">
        <v>172</v>
      </c>
      <c r="C241" s="39">
        <f>[3]Összegző!Q20</f>
        <v>513.48149999999998</v>
      </c>
      <c r="D241" s="39">
        <f>[3]Összegző!R20</f>
        <v>336.43449999999996</v>
      </c>
      <c r="E241" s="39">
        <f>[3]Összegző!S20</f>
        <v>96.815683453237398</v>
      </c>
      <c r="F241" s="28">
        <v>23</v>
      </c>
      <c r="G241" s="28">
        <v>23</v>
      </c>
    </row>
    <row r="242" spans="1:7" x14ac:dyDescent="0.35">
      <c r="A242" s="28"/>
      <c r="B242" s="28" t="s">
        <v>173</v>
      </c>
      <c r="C242" s="39">
        <f>[3]Összegző!Q21</f>
        <v>1925.5362000000002</v>
      </c>
      <c r="D242" s="39">
        <f>[3]Összegző!R21</f>
        <v>1441.2862000000002</v>
      </c>
      <c r="E242" s="39">
        <f>[3]Összegző!S21</f>
        <v>197.4364657534247</v>
      </c>
      <c r="F242" s="28">
        <v>0</v>
      </c>
      <c r="G242" s="28">
        <v>60</v>
      </c>
    </row>
    <row r="243" spans="1:7" x14ac:dyDescent="0.35">
      <c r="A243" s="28"/>
      <c r="B243" s="28" t="s">
        <v>174</v>
      </c>
      <c r="C243" s="39">
        <f>[3]Összegző!Q22</f>
        <v>1491.4367999999997</v>
      </c>
      <c r="D243" s="39">
        <f>[3]Összegző!R22</f>
        <v>1051.1567999999997</v>
      </c>
      <c r="E243" s="39">
        <f>[3]Összegző!S22</f>
        <v>144.15205704882058</v>
      </c>
      <c r="F243" s="28">
        <v>61</v>
      </c>
      <c r="G243" s="28">
        <v>60</v>
      </c>
    </row>
    <row r="244" spans="1:7" x14ac:dyDescent="0.35">
      <c r="A244" s="28"/>
      <c r="B244" s="28" t="s">
        <v>175</v>
      </c>
      <c r="C244" s="39">
        <f>[3]Összegző!Q23</f>
        <v>2315.4107000000004</v>
      </c>
      <c r="D244" s="39">
        <f>[3]Összegző!R23</f>
        <v>1645.5607</v>
      </c>
      <c r="E244" s="39">
        <f>[3]Összegző!S23</f>
        <v>122.52871928518243</v>
      </c>
      <c r="F244" s="28">
        <v>90</v>
      </c>
      <c r="G244" s="28">
        <v>90</v>
      </c>
    </row>
    <row r="245" spans="1:7" x14ac:dyDescent="0.35">
      <c r="A245" s="28"/>
      <c r="B245" s="28" t="s">
        <v>176</v>
      </c>
      <c r="C245" s="39">
        <f>[3]Összegző!Q24</f>
        <v>476</v>
      </c>
      <c r="D245" s="39">
        <f>[3]Összegző!R24</f>
        <v>476</v>
      </c>
      <c r="E245" s="39">
        <f>[3]Összegző!S24</f>
        <v>208.22397200349957</v>
      </c>
      <c r="F245" s="28">
        <v>0</v>
      </c>
      <c r="G245" s="28">
        <v>16</v>
      </c>
    </row>
    <row r="246" spans="1:7" x14ac:dyDescent="0.35">
      <c r="A246" s="28"/>
      <c r="B246" s="28" t="s">
        <v>177</v>
      </c>
      <c r="C246" s="39">
        <f>[3]Összegző!Q25</f>
        <v>482</v>
      </c>
      <c r="D246" s="39">
        <f>[3]Összegző!R25</f>
        <v>482</v>
      </c>
      <c r="E246" s="39">
        <f>[3]Összegző!S25</f>
        <v>210.84864391951007</v>
      </c>
      <c r="F246" s="28">
        <v>0</v>
      </c>
      <c r="G246" s="28">
        <v>15</v>
      </c>
    </row>
    <row r="247" spans="1:7" x14ac:dyDescent="0.35">
      <c r="A247" s="28"/>
      <c r="B247" s="28" t="s">
        <v>178</v>
      </c>
      <c r="C247" s="39">
        <f>[3]Összegző!Q26</f>
        <v>548</v>
      </c>
      <c r="D247" s="39">
        <f>[3]Összegző!R26</f>
        <v>548</v>
      </c>
      <c r="E247" s="39">
        <f>[3]Összegző!S26</f>
        <v>239.72003499562555</v>
      </c>
      <c r="F247" s="28">
        <v>0</v>
      </c>
      <c r="G247" s="28">
        <v>16</v>
      </c>
    </row>
    <row r="248" spans="1:7" x14ac:dyDescent="0.35">
      <c r="A248" s="28"/>
      <c r="B248" s="28" t="s">
        <v>179</v>
      </c>
      <c r="C248" s="39">
        <f>[3]Összegző!Q27</f>
        <v>1028.2951</v>
      </c>
      <c r="D248" s="39">
        <f>[3]Összegző!R27</f>
        <v>809.34510000000012</v>
      </c>
      <c r="E248" s="39">
        <f>[3]Összegző!S27</f>
        <v>183.10975113122174</v>
      </c>
      <c r="F248" s="28">
        <v>0</v>
      </c>
      <c r="G248" s="28">
        <v>30</v>
      </c>
    </row>
    <row r="249" spans="1:7" x14ac:dyDescent="0.35">
      <c r="A249" s="28"/>
      <c r="B249" s="28" t="s">
        <v>180</v>
      </c>
      <c r="C249" s="39">
        <f>[3]Összegző!Q28</f>
        <v>1183.1857</v>
      </c>
      <c r="D249" s="39">
        <f>[3]Összegző!R28</f>
        <v>936.78569999999991</v>
      </c>
      <c r="E249" s="39">
        <f>[3]Összegző!S28</f>
        <v>211.94246606334841</v>
      </c>
      <c r="F249" s="28">
        <v>0</v>
      </c>
      <c r="G249" s="28">
        <v>30</v>
      </c>
    </row>
    <row r="250" spans="1:7" x14ac:dyDescent="0.35">
      <c r="A250" s="28"/>
      <c r="B250" s="28" t="s">
        <v>181</v>
      </c>
      <c r="C250" s="39">
        <f>[3]Összegző!Q29</f>
        <v>1017.705</v>
      </c>
      <c r="D250" s="39">
        <f>[3]Összegző!R29</f>
        <v>784.40499999999997</v>
      </c>
      <c r="E250" s="39">
        <f>[3]Összegző!S29</f>
        <v>177.46719457013575</v>
      </c>
      <c r="F250" s="28">
        <v>31</v>
      </c>
      <c r="G250" s="28">
        <v>31</v>
      </c>
    </row>
    <row r="251" spans="1:7" x14ac:dyDescent="0.35">
      <c r="A251" s="28"/>
      <c r="B251" s="28" t="s">
        <v>182</v>
      </c>
      <c r="C251" s="39">
        <f>[3]Összegző!Q30</f>
        <v>638.57140000000004</v>
      </c>
      <c r="D251" s="39">
        <f>[3]Összegző!R30</f>
        <v>514.07140000000004</v>
      </c>
      <c r="E251" s="39">
        <f>[3]Összegző!S30</f>
        <v>232.6114932126697</v>
      </c>
      <c r="F251" s="28">
        <v>0</v>
      </c>
      <c r="G251" s="28">
        <v>15</v>
      </c>
    </row>
    <row r="252" spans="1:7" x14ac:dyDescent="0.35">
      <c r="A252" s="28"/>
      <c r="B252" s="28" t="s">
        <v>183</v>
      </c>
      <c r="C252" s="39">
        <f>[3]Összegző!Q31</f>
        <v>399.3904</v>
      </c>
      <c r="D252" s="39">
        <f>[3]Összegző!R31</f>
        <v>305.6404</v>
      </c>
      <c r="E252" s="39">
        <f>[3]Összegző!S31</f>
        <v>138.29882352941175</v>
      </c>
      <c r="F252" s="28">
        <v>0</v>
      </c>
      <c r="G252" s="28">
        <v>15</v>
      </c>
    </row>
    <row r="253" spans="1:7" x14ac:dyDescent="0.35">
      <c r="A253" s="28"/>
      <c r="B253" s="28" t="s">
        <v>184</v>
      </c>
      <c r="C253" s="39">
        <f>[3]Összegző!Q32</f>
        <v>652.43330000000003</v>
      </c>
      <c r="D253" s="39">
        <f>[3]Összegző!R32</f>
        <v>503.49330000000003</v>
      </c>
      <c r="E253" s="39">
        <f>[3]Összegző!S32</f>
        <v>227.82502262443441</v>
      </c>
      <c r="F253" s="28">
        <v>0</v>
      </c>
      <c r="G253" s="28">
        <v>15</v>
      </c>
    </row>
    <row r="254" spans="1:7" x14ac:dyDescent="0.35">
      <c r="A254" s="28"/>
      <c r="B254" s="28" t="s">
        <v>185</v>
      </c>
      <c r="C254" s="39">
        <f>[3]Összegző!Q33</f>
        <v>566.41999999999996</v>
      </c>
      <c r="D254" s="39">
        <f>[3]Összegző!R33</f>
        <v>450.91999999999996</v>
      </c>
      <c r="E254" s="39">
        <f>[3]Összegző!S33</f>
        <v>204.0361990950226</v>
      </c>
      <c r="F254" s="28">
        <v>0</v>
      </c>
      <c r="G254" s="28">
        <v>15</v>
      </c>
    </row>
    <row r="255" spans="1:7" x14ac:dyDescent="0.35">
      <c r="A255" s="28"/>
      <c r="B255" s="28" t="s">
        <v>186</v>
      </c>
      <c r="C255" s="39">
        <f>[3]Összegző!Q34</f>
        <v>383.91739999999993</v>
      </c>
      <c r="D255" s="39">
        <f>[3]Összegző!R34</f>
        <v>341.31739999999996</v>
      </c>
      <c r="E255" s="39">
        <f>[3]Összegző!S34</f>
        <v>215.75056890012638</v>
      </c>
      <c r="F255" s="28">
        <v>11</v>
      </c>
      <c r="G255" s="28">
        <v>11</v>
      </c>
    </row>
    <row r="256" spans="1:7" x14ac:dyDescent="0.35">
      <c r="A256" s="28"/>
      <c r="B256" s="28" t="s">
        <v>187</v>
      </c>
      <c r="C256" s="39">
        <f>[3]Összegző!Q35</f>
        <v>332.13789999999995</v>
      </c>
      <c r="D256" s="39">
        <f>[3]Összegző!R35</f>
        <v>287.12789999999995</v>
      </c>
      <c r="E256" s="39">
        <f>[3]Összegző!S35</f>
        <v>181.61157495256163</v>
      </c>
      <c r="F256" s="28">
        <v>11</v>
      </c>
      <c r="G256" s="28">
        <v>11</v>
      </c>
    </row>
    <row r="257" spans="1:7" x14ac:dyDescent="0.35">
      <c r="A257" s="28"/>
      <c r="B257" s="28" t="s">
        <v>188</v>
      </c>
      <c r="C257" s="39">
        <f>[3]Összegző!Q36</f>
        <v>309.38460000000003</v>
      </c>
      <c r="D257" s="39">
        <f>[3]Összegző!R36</f>
        <v>235.03460000000004</v>
      </c>
      <c r="E257" s="39">
        <f>[3]Összegző!S36</f>
        <v>148.56801517067007</v>
      </c>
      <c r="F257" s="28">
        <v>11</v>
      </c>
      <c r="G257" s="28">
        <v>11</v>
      </c>
    </row>
    <row r="258" spans="1:7" x14ac:dyDescent="0.35">
      <c r="A258" s="28"/>
      <c r="B258" s="28" t="s">
        <v>189</v>
      </c>
      <c r="C258" s="39">
        <f>[3]Összegző!Q37</f>
        <v>371.57220000000001</v>
      </c>
      <c r="D258" s="39">
        <f>[3]Összegző!R37</f>
        <v>264.5222</v>
      </c>
      <c r="E258" s="39">
        <f>[3]Összegző!S37</f>
        <v>167.31321948134092</v>
      </c>
      <c r="F258" s="28">
        <v>11</v>
      </c>
      <c r="G258" s="28">
        <v>11</v>
      </c>
    </row>
    <row r="259" spans="1:7" x14ac:dyDescent="0.35">
      <c r="A259" s="28"/>
      <c r="B259" s="28" t="s">
        <v>190</v>
      </c>
      <c r="C259" s="39">
        <f>[3]Összegző!Q38</f>
        <v>417.50000000000006</v>
      </c>
      <c r="D259" s="39">
        <f>[3]Összegző!R38</f>
        <v>353.51000000000005</v>
      </c>
      <c r="E259" s="39">
        <f>[3]Összegző!S38</f>
        <v>223.45764854614413</v>
      </c>
      <c r="F259" s="28">
        <v>0</v>
      </c>
      <c r="G259" s="28">
        <v>11</v>
      </c>
    </row>
    <row r="260" spans="1:7" x14ac:dyDescent="0.35">
      <c r="A260" s="28"/>
      <c r="B260" s="28" t="s">
        <v>191</v>
      </c>
      <c r="C260" s="39">
        <f>[3]Összegző!Q39</f>
        <v>466.29169999999999</v>
      </c>
      <c r="D260" s="39">
        <f>[3]Összegző!R39</f>
        <v>399.31169999999997</v>
      </c>
      <c r="E260" s="39">
        <f>[3]Összegző!S39</f>
        <v>252.56907020872865</v>
      </c>
      <c r="F260" s="28">
        <v>0</v>
      </c>
      <c r="G260" s="28">
        <v>11</v>
      </c>
    </row>
    <row r="261" spans="1:7" x14ac:dyDescent="0.35">
      <c r="A261" s="28"/>
      <c r="B261" s="28" t="s">
        <v>272</v>
      </c>
      <c r="C261" s="39">
        <f>[3]Összegző!Q40</f>
        <v>0</v>
      </c>
      <c r="D261" s="39">
        <f>[3]Összegző!R40</f>
        <v>0</v>
      </c>
      <c r="E261" s="39">
        <f>[3]Összegző!S40</f>
        <v>0</v>
      </c>
      <c r="F261" s="28"/>
      <c r="G261" s="28"/>
    </row>
    <row r="262" spans="1:7" x14ac:dyDescent="0.35">
      <c r="A262" s="28"/>
      <c r="B262" s="28" t="s">
        <v>261</v>
      </c>
      <c r="C262" s="39">
        <f>[3]Összegző!Q41</f>
        <v>206</v>
      </c>
      <c r="D262" s="39">
        <f>[3]Összegző!R41</f>
        <v>206</v>
      </c>
      <c r="E262" s="39">
        <f>[3]Összegző!S41</f>
        <v>147.0378301213419</v>
      </c>
      <c r="F262" s="28">
        <v>0</v>
      </c>
      <c r="G262" s="45">
        <v>10</v>
      </c>
    </row>
    <row r="263" spans="1:7" x14ac:dyDescent="0.35">
      <c r="A263" s="28"/>
      <c r="B263" s="28" t="s">
        <v>262</v>
      </c>
      <c r="C263" s="39">
        <f>[3]Összegző!Q42</f>
        <v>393</v>
      </c>
      <c r="D263" s="39">
        <f>[3]Összegző!R42</f>
        <v>393</v>
      </c>
      <c r="E263" s="39">
        <f>[3]Összegző!S42</f>
        <v>209.37666489078316</v>
      </c>
      <c r="F263" s="28">
        <v>0</v>
      </c>
      <c r="G263" s="45">
        <v>11</v>
      </c>
    </row>
    <row r="264" spans="1:7" x14ac:dyDescent="0.35">
      <c r="A264" s="28"/>
      <c r="B264" s="28" t="s">
        <v>263</v>
      </c>
      <c r="C264" s="39">
        <f>[3]Összegző!Q43</f>
        <v>312</v>
      </c>
      <c r="D264" s="39">
        <f>[3]Összegző!R43</f>
        <v>312</v>
      </c>
      <c r="E264" s="39">
        <f>[3]Összegző!S43</f>
        <v>201.81112548512289</v>
      </c>
      <c r="F264" s="28">
        <v>0</v>
      </c>
      <c r="G264" s="45">
        <v>12</v>
      </c>
    </row>
    <row r="265" spans="1:7" x14ac:dyDescent="0.35">
      <c r="A265" s="28"/>
      <c r="B265" s="28" t="s">
        <v>264</v>
      </c>
      <c r="C265" s="39">
        <f>[3]Összegző!Q44</f>
        <v>308</v>
      </c>
      <c r="D265" s="39">
        <f>[3]Összegző!R44</f>
        <v>308</v>
      </c>
      <c r="E265" s="39">
        <f>[3]Összegző!S44</f>
        <v>178.65429234338748</v>
      </c>
      <c r="F265" s="28">
        <v>0</v>
      </c>
      <c r="G265" s="45">
        <v>11</v>
      </c>
    </row>
    <row r="266" spans="1:7" x14ac:dyDescent="0.35">
      <c r="A266" s="28"/>
      <c r="B266" s="28" t="s">
        <v>265</v>
      </c>
      <c r="C266" s="39">
        <f>[3]Összegző!Q45</f>
        <v>283</v>
      </c>
      <c r="D266" s="39">
        <f>[3]Összegző!R45</f>
        <v>283</v>
      </c>
      <c r="E266" s="39">
        <f>[3]Összegző!S45</f>
        <v>163.4893125361063</v>
      </c>
      <c r="F266" s="28">
        <v>0</v>
      </c>
      <c r="G266" s="45">
        <v>11</v>
      </c>
    </row>
    <row r="267" spans="1:7" x14ac:dyDescent="0.35">
      <c r="A267" s="28"/>
      <c r="B267" s="28" t="s">
        <v>266</v>
      </c>
      <c r="C267" s="39">
        <f>[3]Összegző!Q46</f>
        <v>350</v>
      </c>
      <c r="D267" s="39">
        <f>[3]Összegző!R46</f>
        <v>350</v>
      </c>
      <c r="E267" s="39">
        <f>[3]Összegző!S46</f>
        <v>174.12935323383087</v>
      </c>
      <c r="F267" s="28">
        <v>0</v>
      </c>
      <c r="G267" s="45">
        <v>14</v>
      </c>
    </row>
    <row r="268" spans="1:7" x14ac:dyDescent="0.35">
      <c r="A268" s="28"/>
      <c r="B268" s="28" t="s">
        <v>267</v>
      </c>
      <c r="C268" s="39">
        <f>[3]Összegző!Q47</f>
        <v>299</v>
      </c>
      <c r="D268" s="39">
        <f>[3]Összegző!R47</f>
        <v>299</v>
      </c>
      <c r="E268" s="39">
        <f>[3]Összegző!S47</f>
        <v>157.95034337031166</v>
      </c>
      <c r="F268" s="28">
        <v>0</v>
      </c>
      <c r="G268" s="45">
        <v>11</v>
      </c>
    </row>
    <row r="269" spans="1:7" x14ac:dyDescent="0.35">
      <c r="A269" s="28"/>
      <c r="B269" s="28" t="s">
        <v>268</v>
      </c>
      <c r="C269" s="39">
        <f>[3]Összegző!Q48</f>
        <v>320</v>
      </c>
      <c r="D269" s="39">
        <f>[3]Összegző!R48</f>
        <v>320</v>
      </c>
      <c r="E269" s="39">
        <f>[3]Összegző!S48</f>
        <v>173.3477789815818</v>
      </c>
      <c r="F269" s="28">
        <v>0</v>
      </c>
      <c r="G269" s="45">
        <v>11</v>
      </c>
    </row>
    <row r="270" spans="1:7" x14ac:dyDescent="0.35">
      <c r="A270" s="28"/>
      <c r="B270" s="28" t="s">
        <v>269</v>
      </c>
      <c r="C270" s="39">
        <f>[3]Összegző!Q49</f>
        <v>292</v>
      </c>
      <c r="D270" s="39">
        <f>[3]Összegző!R49</f>
        <v>292</v>
      </c>
      <c r="E270" s="39">
        <f>[3]Összegző!S49</f>
        <v>128.80458756065286</v>
      </c>
      <c r="F270" s="28">
        <v>0</v>
      </c>
      <c r="G270" s="45">
        <v>18</v>
      </c>
    </row>
    <row r="271" spans="1:7" x14ac:dyDescent="0.35">
      <c r="A271" s="28"/>
      <c r="B271" s="28" t="s">
        <v>192</v>
      </c>
      <c r="C271" s="39">
        <f>[3]Összegző!Q50</f>
        <v>2452.6801</v>
      </c>
      <c r="D271" s="39">
        <f>[3]Összegző!R50</f>
        <v>1752.6580999999999</v>
      </c>
      <c r="E271" s="39">
        <f>[3]Összegző!S50</f>
        <v>137.60368218575803</v>
      </c>
      <c r="F271" s="28">
        <v>88</v>
      </c>
      <c r="G271" s="28">
        <v>80</v>
      </c>
    </row>
    <row r="272" spans="1:7" x14ac:dyDescent="0.35">
      <c r="A272" s="28"/>
      <c r="B272" s="28" t="s">
        <v>193</v>
      </c>
      <c r="C272" s="39">
        <f>[3]Összegző!Q51</f>
        <v>2829.5</v>
      </c>
      <c r="D272" s="39">
        <f>[3]Összegző!R51</f>
        <v>2200.2999999999997</v>
      </c>
      <c r="E272" s="39">
        <f>[3]Összegző!S51</f>
        <v>179.13376211023362</v>
      </c>
      <c r="F272" s="28">
        <v>1</v>
      </c>
      <c r="G272" s="28">
        <v>80</v>
      </c>
    </row>
    <row r="273" spans="1:7" x14ac:dyDescent="0.35">
      <c r="A273" s="28"/>
      <c r="B273" s="28" t="s">
        <v>194</v>
      </c>
      <c r="C273" s="39">
        <f>[3]Összegző!Q52</f>
        <v>2667.3968</v>
      </c>
      <c r="D273" s="39">
        <f>[3]Összegző!R52</f>
        <v>1940.6468</v>
      </c>
      <c r="E273" s="39">
        <f>[3]Összegző!S52</f>
        <v>181.18259732984782</v>
      </c>
      <c r="F273" s="28">
        <v>0</v>
      </c>
      <c r="G273" s="28">
        <v>80</v>
      </c>
    </row>
    <row r="274" spans="1:7" x14ac:dyDescent="0.35">
      <c r="A274" s="28"/>
      <c r="B274" s="28" t="s">
        <v>195</v>
      </c>
      <c r="C274" s="39">
        <f>[3]Összegző!Q53</f>
        <v>1433.3512000000003</v>
      </c>
      <c r="D274" s="39">
        <f>[3]Összegző!R53</f>
        <v>1119.0552000000002</v>
      </c>
      <c r="E274" s="39">
        <f>[3]Összegző!S53</f>
        <v>152.6261865793781</v>
      </c>
      <c r="F274" s="28">
        <v>0</v>
      </c>
      <c r="G274" s="28">
        <v>44</v>
      </c>
    </row>
    <row r="275" spans="1:7" x14ac:dyDescent="0.35">
      <c r="A275" s="28"/>
      <c r="B275" s="28" t="s">
        <v>196</v>
      </c>
      <c r="C275" s="39">
        <f>[3]Összegző!Q54</f>
        <v>334</v>
      </c>
      <c r="D275" s="39">
        <f>[3]Összegző!R54</f>
        <v>334</v>
      </c>
      <c r="E275" s="39">
        <f>[3]Összegző!S54</f>
        <v>117.77150916784203</v>
      </c>
      <c r="F275" s="28">
        <v>0</v>
      </c>
      <c r="G275" s="40" t="s">
        <v>235</v>
      </c>
    </row>
    <row r="276" spans="1:7" x14ac:dyDescent="0.35">
      <c r="A276" s="28"/>
      <c r="B276" s="28" t="s">
        <v>197</v>
      </c>
      <c r="C276" s="39">
        <f>[3]Összegző!Q55</f>
        <v>618.19029999999998</v>
      </c>
      <c r="D276" s="39">
        <f>[3]Összegző!R55</f>
        <v>521.83029999999997</v>
      </c>
      <c r="E276" s="39">
        <f>[3]Összegző!S55</f>
        <v>249.20262655205346</v>
      </c>
      <c r="F276" s="28">
        <v>0</v>
      </c>
      <c r="G276" s="28">
        <v>14</v>
      </c>
    </row>
    <row r="277" spans="1:7" x14ac:dyDescent="0.35">
      <c r="A277" s="28"/>
      <c r="B277" s="28" t="s">
        <v>198</v>
      </c>
      <c r="C277" s="39">
        <f>[3]Összegző!Q56</f>
        <v>514.33330000000001</v>
      </c>
      <c r="D277" s="39">
        <f>[3]Összegző!R56</f>
        <v>432.45330000000001</v>
      </c>
      <c r="E277" s="39">
        <f>[3]Összegző!S56</f>
        <v>206.52020057306592</v>
      </c>
      <c r="F277" s="28">
        <v>0</v>
      </c>
      <c r="G277" s="28">
        <v>14</v>
      </c>
    </row>
    <row r="278" spans="1:7" x14ac:dyDescent="0.35">
      <c r="A278" s="28"/>
      <c r="B278" s="28" t="s">
        <v>199</v>
      </c>
      <c r="C278" s="39">
        <f>[3]Összegző!Q57</f>
        <v>304.68180000000001</v>
      </c>
      <c r="D278" s="39">
        <f>[3]Összegző!R57</f>
        <v>245.8818</v>
      </c>
      <c r="E278" s="39">
        <f>[3]Összegző!S57</f>
        <v>115.22108716026241</v>
      </c>
      <c r="F278" s="28">
        <v>14</v>
      </c>
      <c r="G278" s="28">
        <v>14</v>
      </c>
    </row>
    <row r="279" spans="1:7" x14ac:dyDescent="0.35">
      <c r="A279" s="28"/>
      <c r="B279" s="28" t="s">
        <v>200</v>
      </c>
      <c r="C279" s="39">
        <f>[3]Összegző!Q58</f>
        <v>361.59500000000003</v>
      </c>
      <c r="D279" s="39">
        <f>[3]Összegző!R58</f>
        <v>301.25100000000003</v>
      </c>
      <c r="E279" s="39">
        <f>[3]Összegző!S58</f>
        <v>143.58960915157294</v>
      </c>
      <c r="F279" s="28">
        <v>14</v>
      </c>
      <c r="G279" s="28">
        <v>14</v>
      </c>
    </row>
    <row r="280" spans="1:7" x14ac:dyDescent="0.35">
      <c r="A280" s="28"/>
      <c r="B280" s="28" t="s">
        <v>201</v>
      </c>
      <c r="C280" s="39">
        <f>[3]Összegző!Q59</f>
        <v>346.19049999999999</v>
      </c>
      <c r="D280" s="39">
        <f>[3]Összegző!R59</f>
        <v>293.19049999999999</v>
      </c>
      <c r="E280" s="39">
        <f>[3]Összegző!S59</f>
        <v>140.41690613026819</v>
      </c>
      <c r="F280" s="28">
        <v>14</v>
      </c>
      <c r="G280" s="28">
        <v>14</v>
      </c>
    </row>
    <row r="281" spans="1:7" x14ac:dyDescent="0.35">
      <c r="A281" s="28"/>
      <c r="B281" s="28" t="s">
        <v>202</v>
      </c>
      <c r="C281" s="39">
        <f>[3]Összegző!Q60</f>
        <v>372.1481</v>
      </c>
      <c r="D281" s="39">
        <f>[3]Összegző!R60</f>
        <v>314.1481</v>
      </c>
      <c r="E281" s="39">
        <f>[3]Összegző!S60</f>
        <v>150.45407088122607</v>
      </c>
      <c r="F281" s="28">
        <v>14</v>
      </c>
      <c r="G281" s="28">
        <v>14</v>
      </c>
    </row>
    <row r="282" spans="1:7" x14ac:dyDescent="0.35">
      <c r="A282" s="28"/>
      <c r="B282" s="28" t="s">
        <v>203</v>
      </c>
      <c r="C282" s="39">
        <f>[3]Összegző!Q61</f>
        <v>280.54649999999998</v>
      </c>
      <c r="D282" s="39">
        <f>[3]Összegző!R61</f>
        <v>202.90649999999999</v>
      </c>
      <c r="E282" s="39">
        <f>[3]Összegző!S61</f>
        <v>96.714251668255486</v>
      </c>
      <c r="F282" s="28">
        <v>14</v>
      </c>
      <c r="G282" s="28">
        <v>14</v>
      </c>
    </row>
    <row r="283" spans="1:7" x14ac:dyDescent="0.35">
      <c r="A283" s="28"/>
      <c r="B283" s="28" t="s">
        <v>204</v>
      </c>
      <c r="C283" s="39">
        <f>[3]Összegző!Q62</f>
        <v>366.4348</v>
      </c>
      <c r="D283" s="39">
        <f>[3]Összegző!R62</f>
        <v>271.2978</v>
      </c>
      <c r="E283" s="39">
        <f>[3]Összegző!S62</f>
        <v>129.31258341277407</v>
      </c>
      <c r="F283" s="28">
        <v>14</v>
      </c>
      <c r="G283" s="28">
        <v>14</v>
      </c>
    </row>
    <row r="284" spans="1:7" x14ac:dyDescent="0.35">
      <c r="A284" s="28"/>
      <c r="B284" s="28" t="s">
        <v>205</v>
      </c>
      <c r="C284" s="39">
        <f>[3]Összegző!Q63</f>
        <v>411.38709999999998</v>
      </c>
      <c r="D284" s="39">
        <f>[3]Összegző!R63</f>
        <v>258.43809999999996</v>
      </c>
      <c r="E284" s="39">
        <f>[3]Összegző!S63</f>
        <v>112.60919389978211</v>
      </c>
      <c r="F284" s="28">
        <v>15</v>
      </c>
      <c r="G284" s="28">
        <v>15</v>
      </c>
    </row>
    <row r="285" spans="1:7" x14ac:dyDescent="0.35">
      <c r="A285" s="28"/>
      <c r="B285" s="28" t="s">
        <v>206</v>
      </c>
      <c r="C285" s="39">
        <f>[3]Összegző!Q64</f>
        <v>349.47620000000001</v>
      </c>
      <c r="D285" s="39">
        <f>[3]Összegző!R64</f>
        <v>212.17619999999999</v>
      </c>
      <c r="E285" s="39">
        <f>[3]Összegző!S64</f>
        <v>92.451503267973862</v>
      </c>
      <c r="F285" s="28">
        <v>15</v>
      </c>
      <c r="G285" s="28">
        <v>15</v>
      </c>
    </row>
    <row r="286" spans="1:7" x14ac:dyDescent="0.35">
      <c r="A286" s="28"/>
      <c r="B286" s="28" t="s">
        <v>207</v>
      </c>
      <c r="C286" s="39">
        <f>[3]Összegző!Q65</f>
        <v>504.47370000000001</v>
      </c>
      <c r="D286" s="39">
        <f>[3]Összegző!R65</f>
        <v>363.90370000000001</v>
      </c>
      <c r="E286" s="39">
        <f>[3]Összegző!S65</f>
        <v>158.56370370370371</v>
      </c>
      <c r="F286" s="28">
        <v>0</v>
      </c>
      <c r="G286" s="28">
        <v>15</v>
      </c>
    </row>
    <row r="287" spans="1:7" x14ac:dyDescent="0.35">
      <c r="A287" s="28"/>
      <c r="B287" s="28" t="s">
        <v>208</v>
      </c>
      <c r="C287" s="39">
        <f>[3]Összegző!Q66</f>
        <v>511.84259999999995</v>
      </c>
      <c r="D287" s="39">
        <f>[3]Összegző!R66</f>
        <v>384.24259999999998</v>
      </c>
      <c r="E287" s="39">
        <f>[3]Összegző!S66</f>
        <v>167.42596949891066</v>
      </c>
      <c r="F287" s="28">
        <v>0</v>
      </c>
      <c r="G287" s="28">
        <v>15</v>
      </c>
    </row>
    <row r="288" spans="1:7" x14ac:dyDescent="0.35">
      <c r="A288" s="28"/>
      <c r="B288" s="28" t="s">
        <v>209</v>
      </c>
      <c r="C288" s="39">
        <f>[3]Összegző!Q67</f>
        <v>499.34480000000008</v>
      </c>
      <c r="D288" s="39">
        <f>[3]Összegző!R67</f>
        <v>387.38480000000004</v>
      </c>
      <c r="E288" s="39">
        <f>[3]Összegző!S67</f>
        <v>168.79511982570807</v>
      </c>
      <c r="F288" s="28">
        <v>0</v>
      </c>
      <c r="G288" s="28">
        <v>15</v>
      </c>
    </row>
    <row r="289" spans="1:7" x14ac:dyDescent="0.35">
      <c r="A289" s="28"/>
      <c r="B289" s="28" t="s">
        <v>210</v>
      </c>
      <c r="C289" s="39">
        <f>[3]Összegző!Q68</f>
        <v>502.303</v>
      </c>
      <c r="D289" s="39">
        <f>[3]Összegző!R68</f>
        <v>378.89300000000003</v>
      </c>
      <c r="E289" s="39">
        <f>[3]Összegző!S68</f>
        <v>165.09498910675381</v>
      </c>
      <c r="F289" s="28">
        <v>0</v>
      </c>
      <c r="G289" s="28">
        <v>15</v>
      </c>
    </row>
    <row r="290" spans="1:7" x14ac:dyDescent="0.35">
      <c r="A290" s="28"/>
      <c r="B290" s="28" t="s">
        <v>211</v>
      </c>
      <c r="C290" s="39">
        <f>[3]Összegző!Q69</f>
        <v>283.07499999999999</v>
      </c>
      <c r="D290" s="39">
        <f>[3]Összegző!R69</f>
        <v>48.375</v>
      </c>
      <c r="E290" s="39">
        <f>[3]Összegző!S69</f>
        <v>12.630548302872063</v>
      </c>
      <c r="F290" s="28"/>
      <c r="G290" s="28"/>
    </row>
    <row r="291" spans="1:7" x14ac:dyDescent="0.35">
      <c r="A291" s="28"/>
      <c r="B291" s="28" t="s">
        <v>239</v>
      </c>
      <c r="C291" s="39">
        <f>[3]Összegző!Q70</f>
        <v>257</v>
      </c>
      <c r="D291" s="39">
        <f>[3]Összegző!R70</f>
        <v>257</v>
      </c>
      <c r="E291" s="39">
        <f>[3]Összegző!S70</f>
        <v>134.20365535248041</v>
      </c>
      <c r="F291" s="28">
        <v>0</v>
      </c>
      <c r="G291" s="45">
        <v>15</v>
      </c>
    </row>
    <row r="292" spans="1:7" x14ac:dyDescent="0.35">
      <c r="A292" s="28"/>
      <c r="B292" s="28" t="s">
        <v>238</v>
      </c>
      <c r="C292" s="39">
        <f>[3]Összegző!Q71</f>
        <v>252</v>
      </c>
      <c r="D292" s="39">
        <f>[3]Összegző!R71</f>
        <v>252</v>
      </c>
      <c r="E292" s="39">
        <f>[3]Összegző!S71</f>
        <v>131.59268929503918</v>
      </c>
      <c r="F292" s="28">
        <v>0</v>
      </c>
      <c r="G292" s="45">
        <v>15</v>
      </c>
    </row>
    <row r="293" spans="1:7" x14ac:dyDescent="0.35">
      <c r="A293" s="28"/>
      <c r="B293" s="28" t="s">
        <v>212</v>
      </c>
      <c r="C293" s="39">
        <f>[3]Összegző!Q72</f>
        <v>295.35849999999999</v>
      </c>
      <c r="D293" s="39">
        <f>[3]Összegző!R72</f>
        <v>53.358499999999999</v>
      </c>
      <c r="E293" s="39">
        <f>[3]Összegző!S72</f>
        <v>13.931723237597911</v>
      </c>
      <c r="F293" s="28"/>
      <c r="G293" s="28"/>
    </row>
    <row r="294" spans="1:7" x14ac:dyDescent="0.35">
      <c r="A294" s="28"/>
      <c r="B294" s="28" t="s">
        <v>240</v>
      </c>
      <c r="C294" s="39">
        <f>[3]Összegző!Q73</f>
        <v>301</v>
      </c>
      <c r="D294" s="39">
        <f>[3]Összegző!R73</f>
        <v>301</v>
      </c>
      <c r="E294" s="39">
        <f>[3]Összegző!S73</f>
        <v>157.18015665796344</v>
      </c>
      <c r="F294" s="28">
        <v>0</v>
      </c>
      <c r="G294" s="45">
        <v>15</v>
      </c>
    </row>
    <row r="295" spans="1:7" x14ac:dyDescent="0.35">
      <c r="A295" s="28"/>
      <c r="B295" s="28" t="s">
        <v>241</v>
      </c>
      <c r="C295" s="39">
        <f>[3]Összegző!Q74</f>
        <v>328</v>
      </c>
      <c r="D295" s="39">
        <f>[3]Összegző!R74</f>
        <v>328</v>
      </c>
      <c r="E295" s="39">
        <f>[3]Összegző!S74</f>
        <v>171.27937336814622</v>
      </c>
      <c r="F295" s="28">
        <v>0</v>
      </c>
      <c r="G295" s="45">
        <v>15</v>
      </c>
    </row>
    <row r="296" spans="1:7" x14ac:dyDescent="0.35">
      <c r="A296" s="28"/>
      <c r="B296" s="28" t="s">
        <v>213</v>
      </c>
      <c r="C296" s="39">
        <f>[3]Összegző!Q75</f>
        <v>498.4246</v>
      </c>
      <c r="D296" s="39">
        <f>[3]Összegző!R75</f>
        <v>404.74459999999999</v>
      </c>
      <c r="E296" s="39">
        <f>[3]Összegző!S75</f>
        <v>176.359302832244</v>
      </c>
      <c r="F296" s="28">
        <v>0</v>
      </c>
      <c r="G296" s="28">
        <v>15</v>
      </c>
    </row>
    <row r="297" spans="1:7" x14ac:dyDescent="0.35">
      <c r="A297" s="28"/>
      <c r="B297" s="28" t="s">
        <v>214</v>
      </c>
      <c r="C297" s="39">
        <f>[3]Összegző!Q76</f>
        <v>513.2564000000001</v>
      </c>
      <c r="D297" s="39">
        <f>[3]Összegző!R76</f>
        <v>399.29640000000006</v>
      </c>
      <c r="E297" s="39">
        <f>[3]Összegző!S76</f>
        <v>173.98535947712421</v>
      </c>
      <c r="F297" s="28">
        <v>0</v>
      </c>
      <c r="G297" s="28">
        <v>15</v>
      </c>
    </row>
    <row r="298" spans="1:7" x14ac:dyDescent="0.35">
      <c r="A298" s="28"/>
      <c r="B298" s="28" t="s">
        <v>215</v>
      </c>
      <c r="C298" s="39">
        <f>[3]Összegző!Q77</f>
        <v>490.89619999999996</v>
      </c>
      <c r="D298" s="39">
        <f>[3]Összegző!R77</f>
        <v>377.47620000000001</v>
      </c>
      <c r="E298" s="39">
        <f>[3]Összegző!S77</f>
        <v>164.47764705882352</v>
      </c>
      <c r="F298" s="28">
        <v>0</v>
      </c>
      <c r="G298" s="28">
        <v>15</v>
      </c>
    </row>
    <row r="299" spans="1:7" x14ac:dyDescent="0.35">
      <c r="A299" s="28"/>
      <c r="B299" s="28" t="s">
        <v>216</v>
      </c>
      <c r="C299" s="39">
        <f>[3]Összegző!Q78</f>
        <v>618.28570000000002</v>
      </c>
      <c r="D299" s="39">
        <f>[3]Összegző!R78</f>
        <v>504.03570000000002</v>
      </c>
      <c r="E299" s="39">
        <f>[3]Összegző!S78</f>
        <v>219.62339869281047</v>
      </c>
      <c r="F299" s="28">
        <v>0</v>
      </c>
      <c r="G299" s="28">
        <v>15</v>
      </c>
    </row>
    <row r="300" spans="1:7" x14ac:dyDescent="0.35">
      <c r="A300" s="28"/>
      <c r="B300" s="28" t="s">
        <v>217</v>
      </c>
      <c r="C300" s="39">
        <f>[3]Összegző!Q79</f>
        <v>1558.2003999999999</v>
      </c>
      <c r="D300" s="39">
        <f>[3]Összegző!R79</f>
        <v>1168.8003999999999</v>
      </c>
      <c r="E300" s="39">
        <f>[3]Összegző!S79</f>
        <v>202.63529819694864</v>
      </c>
      <c r="F300" s="28">
        <v>0</v>
      </c>
      <c r="G300" s="28">
        <v>39</v>
      </c>
    </row>
    <row r="301" spans="1:7" x14ac:dyDescent="0.35">
      <c r="A301" s="28"/>
      <c r="B301" s="28" t="s">
        <v>270</v>
      </c>
      <c r="C301" s="39">
        <f>[3]Összegző!Q80</f>
        <v>111.2</v>
      </c>
      <c r="D301" s="39">
        <f>[3]Összegző!R80</f>
        <v>111.2</v>
      </c>
      <c r="E301" s="39">
        <f>[3]Összegző!S80</f>
        <v>122.87292817679558</v>
      </c>
      <c r="F301" s="28">
        <v>0</v>
      </c>
      <c r="G301" s="40" t="s">
        <v>235</v>
      </c>
    </row>
    <row r="302" spans="1:7" x14ac:dyDescent="0.35">
      <c r="A302" s="28"/>
      <c r="B302" s="28" t="s">
        <v>273</v>
      </c>
      <c r="C302" s="39">
        <f>[3]Összegző!Q81</f>
        <v>35.448999999999998</v>
      </c>
      <c r="D302" s="39">
        <f>[3]Összegző!R81</f>
        <v>35.448999999999998</v>
      </c>
      <c r="E302" s="39">
        <f>[3]Összegző!S81</f>
        <v>0</v>
      </c>
      <c r="F302" s="28">
        <v>0</v>
      </c>
      <c r="G302" s="40" t="s">
        <v>235</v>
      </c>
    </row>
    <row r="303" spans="1:7" x14ac:dyDescent="0.35">
      <c r="A303" s="28"/>
      <c r="B303" t="s">
        <v>277</v>
      </c>
      <c r="C303" s="39">
        <f>[3]Összegző!Q82</f>
        <v>23.276</v>
      </c>
      <c r="D303" s="39">
        <f>[3]Összegző!R82</f>
        <v>23.276</v>
      </c>
      <c r="E303" s="39">
        <f>[3]Összegző!S82</f>
        <v>0</v>
      </c>
      <c r="F303" s="28">
        <v>0</v>
      </c>
      <c r="G303" s="40" t="s">
        <v>235</v>
      </c>
    </row>
    <row r="304" spans="1:7" x14ac:dyDescent="0.35">
      <c r="A304" s="28"/>
      <c r="B304" s="28" t="s">
        <v>218</v>
      </c>
      <c r="C304" s="39">
        <f>[3]Összegző!Q83</f>
        <v>84</v>
      </c>
      <c r="D304" s="39">
        <f>[3]Összegző!R83</f>
        <v>84</v>
      </c>
      <c r="E304" s="39">
        <f>[3]Összegző!S83</f>
        <v>106.19469026548673</v>
      </c>
      <c r="F304" s="28">
        <v>0</v>
      </c>
      <c r="G304" s="40" t="s">
        <v>235</v>
      </c>
    </row>
    <row r="305" spans="1:7" x14ac:dyDescent="0.35">
      <c r="A305" s="28"/>
      <c r="B305" s="28" t="s">
        <v>219</v>
      </c>
      <c r="C305" s="39">
        <f>[3]Összegző!Q84</f>
        <v>643.36360000000002</v>
      </c>
      <c r="D305" s="39">
        <f>[3]Összegző!R84</f>
        <v>572.36360000000002</v>
      </c>
      <c r="E305" s="39">
        <f>[3]Összegző!S84</f>
        <v>159.56609980485086</v>
      </c>
      <c r="F305" s="28">
        <v>0</v>
      </c>
      <c r="G305" s="28">
        <v>1</v>
      </c>
    </row>
    <row r="306" spans="1:7" x14ac:dyDescent="0.35">
      <c r="A306" s="28"/>
      <c r="B306" t="s">
        <v>280</v>
      </c>
      <c r="C306" s="39">
        <f>[3]Összegző!Q85</f>
        <v>185</v>
      </c>
      <c r="D306" s="39">
        <f>[3]Összegző!R85</f>
        <v>185</v>
      </c>
      <c r="E306" s="39">
        <f>[3]Összegző!S85</f>
        <v>85.174953959484355</v>
      </c>
      <c r="F306" s="28">
        <v>0</v>
      </c>
      <c r="G306" s="40" t="s">
        <v>235</v>
      </c>
    </row>
    <row r="307" spans="1:7" x14ac:dyDescent="0.35">
      <c r="A307" s="28"/>
      <c r="B307" s="28" t="s">
        <v>220</v>
      </c>
      <c r="C307" s="39">
        <f>[3]Összegző!Q86</f>
        <v>19.811600000000002</v>
      </c>
      <c r="D307" s="39">
        <f>[3]Összegző!R86</f>
        <v>19.811600000000002</v>
      </c>
      <c r="E307" s="39">
        <f>[3]Összegző!S86</f>
        <v>62.300628930817616</v>
      </c>
      <c r="F307" s="28">
        <v>0</v>
      </c>
      <c r="G307" s="40" t="s">
        <v>235</v>
      </c>
    </row>
    <row r="308" spans="1:7" x14ac:dyDescent="0.35">
      <c r="A308" s="28"/>
      <c r="B308" s="28" t="s">
        <v>221</v>
      </c>
      <c r="C308" s="39">
        <f>[3]Összegző!Q87</f>
        <v>515.33999999999992</v>
      </c>
      <c r="D308" s="39">
        <f>[3]Összegző!R87</f>
        <v>75.099999999999994</v>
      </c>
      <c r="E308" s="39">
        <f>[3]Összegző!S87</f>
        <v>21.844095404304827</v>
      </c>
      <c r="F308" s="28">
        <v>0</v>
      </c>
      <c r="G308" s="28">
        <v>1</v>
      </c>
    </row>
    <row r="309" spans="1:7" x14ac:dyDescent="0.35">
      <c r="A309" s="28"/>
      <c r="B309" s="28" t="s">
        <v>222</v>
      </c>
      <c r="C309" s="39">
        <f>[3]Összegző!Q88</f>
        <v>369</v>
      </c>
      <c r="D309" s="39">
        <f>[3]Összegző!R88</f>
        <v>196</v>
      </c>
      <c r="E309" s="39">
        <f>[3]Összegző!S88</f>
        <v>30.639362201031734</v>
      </c>
      <c r="F309" s="28">
        <v>0</v>
      </c>
      <c r="G309" s="28">
        <v>1</v>
      </c>
    </row>
    <row r="310" spans="1:7" x14ac:dyDescent="0.35">
      <c r="A310" s="28"/>
      <c r="B310" s="28" t="s">
        <v>223</v>
      </c>
      <c r="C310" s="39">
        <f>[3]Összegző!Q89</f>
        <v>826.7</v>
      </c>
      <c r="D310" s="39">
        <f>[3]Összegző!R89</f>
        <v>731.7</v>
      </c>
      <c r="E310" s="39">
        <f>[3]Összegző!S89</f>
        <v>101.1054304269725</v>
      </c>
      <c r="F310" s="28">
        <v>0</v>
      </c>
      <c r="G310" s="28">
        <v>1</v>
      </c>
    </row>
    <row r="311" spans="1:7" x14ac:dyDescent="0.35">
      <c r="A311" s="28"/>
      <c r="B311" s="28" t="s">
        <v>224</v>
      </c>
      <c r="C311" s="39">
        <f>[3]Összegző!Q90</f>
        <v>33.886040000000001</v>
      </c>
      <c r="D311" s="39">
        <f>[3]Összegző!R90</f>
        <v>33.886040000000001</v>
      </c>
      <c r="E311" s="39">
        <f>[3]Összegző!S90</f>
        <v>126.44044776119404</v>
      </c>
      <c r="F311" s="28">
        <v>0</v>
      </c>
      <c r="G311" s="40" t="s">
        <v>235</v>
      </c>
    </row>
    <row r="312" spans="1:7" x14ac:dyDescent="0.35">
      <c r="A312" s="28"/>
      <c r="B312" s="28" t="s">
        <v>225</v>
      </c>
      <c r="C312" s="39">
        <f>[3]Összegző!Q91</f>
        <v>489</v>
      </c>
      <c r="D312" s="39">
        <f>[3]Összegző!R91</f>
        <v>489</v>
      </c>
      <c r="E312" s="39">
        <f>[3]Összegző!S91</f>
        <v>103.57975005295489</v>
      </c>
      <c r="F312" s="28">
        <v>0</v>
      </c>
      <c r="G312" s="40" t="s">
        <v>235</v>
      </c>
    </row>
    <row r="313" spans="1:7" x14ac:dyDescent="0.35">
      <c r="A313" s="28"/>
      <c r="B313" s="28" t="s">
        <v>226</v>
      </c>
      <c r="C313" s="39">
        <f>[3]Összegző!Q92</f>
        <v>1245.94</v>
      </c>
      <c r="D313" s="39">
        <f>[3]Összegző!R92</f>
        <v>1245.94</v>
      </c>
      <c r="E313" s="39">
        <f>[3]Összegző!S92</f>
        <v>145.87753190492916</v>
      </c>
      <c r="F313" s="28">
        <v>0</v>
      </c>
      <c r="G313" s="40" t="s">
        <v>235</v>
      </c>
    </row>
    <row r="314" spans="1:7" x14ac:dyDescent="0.35">
      <c r="A314" s="28"/>
      <c r="B314" s="28" t="s">
        <v>227</v>
      </c>
      <c r="C314" s="39">
        <f>[3]Összegző!Q93</f>
        <v>803</v>
      </c>
      <c r="D314" s="39">
        <f>[3]Összegző!R93</f>
        <v>783.5</v>
      </c>
      <c r="E314" s="39">
        <f>[3]Összegző!S93</f>
        <v>156.70000000000002</v>
      </c>
      <c r="F314" s="28">
        <v>0</v>
      </c>
      <c r="G314" s="28">
        <v>1</v>
      </c>
    </row>
    <row r="315" spans="1:7" x14ac:dyDescent="0.35">
      <c r="A315" s="28"/>
      <c r="B315" s="28" t="s">
        <v>228</v>
      </c>
      <c r="C315" s="39">
        <f>[3]Összegző!Q94</f>
        <v>407.2</v>
      </c>
      <c r="D315" s="39">
        <f>[3]Összegző!R94</f>
        <v>407.2</v>
      </c>
      <c r="E315" s="39">
        <f>[3]Összegző!S94</f>
        <v>46.542461995656645</v>
      </c>
      <c r="F315" s="28">
        <v>0</v>
      </c>
      <c r="G315" s="40" t="s">
        <v>235</v>
      </c>
    </row>
    <row r="316" spans="1:7" x14ac:dyDescent="0.35">
      <c r="A316" s="28"/>
      <c r="B316" s="28" t="s">
        <v>229</v>
      </c>
      <c r="C316" s="39">
        <f>[3]Összegző!Q95</f>
        <v>1240</v>
      </c>
      <c r="D316" s="39">
        <f>[3]Összegző!R95</f>
        <v>670.5</v>
      </c>
      <c r="E316" s="39">
        <f>[3]Összegző!S95</f>
        <v>48.30691642651297</v>
      </c>
      <c r="F316" s="28">
        <v>0</v>
      </c>
      <c r="G316" s="28">
        <v>1</v>
      </c>
    </row>
    <row r="317" spans="1:7" x14ac:dyDescent="0.35">
      <c r="A317" s="28"/>
      <c r="B317" s="28" t="s">
        <v>230</v>
      </c>
      <c r="C317" s="39">
        <f>[3]Összegző!Q96</f>
        <v>163.5</v>
      </c>
      <c r="D317" s="39">
        <f>[3]Összegző!R96</f>
        <v>91.100000000000009</v>
      </c>
      <c r="E317" s="39">
        <f>[3]Összegző!S96</f>
        <v>87.010506208213954</v>
      </c>
      <c r="F317" s="28">
        <v>0</v>
      </c>
      <c r="G317" s="28">
        <v>1</v>
      </c>
    </row>
    <row r="318" spans="1:7" x14ac:dyDescent="0.35">
      <c r="A318" s="28"/>
      <c r="B318" s="28" t="s">
        <v>231</v>
      </c>
      <c r="C318" s="39">
        <f>[3]Összegző!Q97</f>
        <v>545.33980000000008</v>
      </c>
      <c r="D318" s="39">
        <f>[3]Összegző!R97</f>
        <v>545.33980000000008</v>
      </c>
      <c r="E318" s="39">
        <f>[3]Összegző!S97</f>
        <v>108.33130711164087</v>
      </c>
      <c r="F318" s="28">
        <v>0</v>
      </c>
      <c r="G318" s="28">
        <v>1</v>
      </c>
    </row>
    <row r="319" spans="1:7" x14ac:dyDescent="0.35">
      <c r="A319" s="28"/>
      <c r="B319" s="28" t="s">
        <v>232</v>
      </c>
      <c r="C319" s="39">
        <f>[3]Összegző!Q98</f>
        <v>1812</v>
      </c>
      <c r="D319" s="39">
        <f>[3]Összegző!R98</f>
        <v>1812</v>
      </c>
      <c r="E319" s="39">
        <f>[3]Összegző!S98</f>
        <v>75.5</v>
      </c>
      <c r="F319" s="28">
        <v>0</v>
      </c>
      <c r="G319" s="40" t="s">
        <v>235</v>
      </c>
    </row>
    <row r="320" spans="1:7" x14ac:dyDescent="0.35">
      <c r="A320" s="28"/>
      <c r="B320" s="28" t="s">
        <v>233</v>
      </c>
      <c r="C320" s="39">
        <f>[3]Összegző!Q99</f>
        <v>238</v>
      </c>
      <c r="D320" s="39">
        <f>[3]Összegző!R99</f>
        <v>178</v>
      </c>
      <c r="E320" s="39">
        <f>[3]Összegző!S99</f>
        <v>52.430044182621501</v>
      </c>
      <c r="F320" s="28">
        <v>0</v>
      </c>
      <c r="G320" s="28">
        <v>1</v>
      </c>
    </row>
    <row r="321" spans="1:7" x14ac:dyDescent="0.35">
      <c r="A321" s="28"/>
      <c r="B321" s="28" t="s">
        <v>271</v>
      </c>
      <c r="C321" s="39">
        <f>[3]Összegző!Q100</f>
        <v>262.40000000000003</v>
      </c>
      <c r="D321" s="39">
        <f>[3]Összegző!R100</f>
        <v>262.40000000000003</v>
      </c>
      <c r="E321" s="39">
        <f>[3]Összegző!S100</f>
        <v>77.290132547864516</v>
      </c>
      <c r="F321" s="28">
        <v>0</v>
      </c>
      <c r="G321" s="28">
        <v>1</v>
      </c>
    </row>
    <row r="322" spans="1:7" x14ac:dyDescent="0.35">
      <c r="A322" s="28"/>
      <c r="B322" s="28" t="s">
        <v>234</v>
      </c>
      <c r="C322" s="39">
        <f>[3]Összegző!Q101</f>
        <v>490.00369999999998</v>
      </c>
      <c r="D322" s="39">
        <f>[3]Összegző!R101</f>
        <v>490</v>
      </c>
      <c r="E322" s="39">
        <f>[3]Összegző!S101</f>
        <v>163.33333333333334</v>
      </c>
      <c r="F322" s="28">
        <v>0</v>
      </c>
      <c r="G322" s="28">
        <v>1</v>
      </c>
    </row>
    <row r="323" spans="1:7" x14ac:dyDescent="0.35">
      <c r="A323"/>
      <c r="C323" s="41"/>
      <c r="D323" s="41"/>
      <c r="E323" s="20"/>
    </row>
    <row r="324" spans="1:7" ht="13.15" x14ac:dyDescent="0.4">
      <c r="A324" s="29" t="s">
        <v>125</v>
      </c>
    </row>
    <row r="325" spans="1:7" ht="13.15" x14ac:dyDescent="0.4">
      <c r="A325" s="22" t="s">
        <v>126</v>
      </c>
    </row>
    <row r="326" spans="1:7" ht="15.4" x14ac:dyDescent="0.45">
      <c r="A326" s="16"/>
      <c r="B326" s="42" t="s">
        <v>161</v>
      </c>
    </row>
    <row r="327" spans="1:7" ht="89.25" x14ac:dyDescent="0.35">
      <c r="A327" s="28"/>
      <c r="B327" s="28"/>
      <c r="C327" s="30"/>
      <c r="D327" s="30"/>
      <c r="E327" s="30" t="s">
        <v>283</v>
      </c>
      <c r="F327" s="30" t="s">
        <v>169</v>
      </c>
      <c r="G327" s="30" t="s">
        <v>170</v>
      </c>
    </row>
    <row r="328" spans="1:7" x14ac:dyDescent="0.35">
      <c r="A328" s="28"/>
      <c r="B328" s="28" t="s">
        <v>243</v>
      </c>
      <c r="C328" s="43">
        <v>202</v>
      </c>
      <c r="D328" s="44" t="s">
        <v>278</v>
      </c>
      <c r="E328" s="34">
        <f>[3]Összegző!X2</f>
        <v>3570.6020765580001</v>
      </c>
      <c r="F328" s="34">
        <f>[3]Összegző!Y2</f>
        <v>89.265051913950003</v>
      </c>
      <c r="G328" s="34">
        <f>[3]Összegző!Z2</f>
        <v>49.073580163079995</v>
      </c>
    </row>
    <row r="329" spans="1:7" x14ac:dyDescent="0.35">
      <c r="A329" s="28"/>
      <c r="B329" s="28" t="s">
        <v>244</v>
      </c>
      <c r="C329" s="43">
        <v>202</v>
      </c>
      <c r="D329" s="44" t="s">
        <v>278</v>
      </c>
      <c r="E329" s="34">
        <f>[3]Összegző!X3</f>
        <v>3886.0109408339999</v>
      </c>
      <c r="F329" s="34">
        <f>[3]Összegző!Y3</f>
        <v>97.150273520849993</v>
      </c>
      <c r="G329" s="34">
        <f>[3]Összegző!Z3</f>
        <v>51.113670662339999</v>
      </c>
    </row>
    <row r="330" spans="1:7" x14ac:dyDescent="0.35">
      <c r="A330" s="28"/>
      <c r="B330" s="28" t="s">
        <v>245</v>
      </c>
      <c r="C330" s="43">
        <v>202</v>
      </c>
      <c r="D330" s="44" t="s">
        <v>278</v>
      </c>
      <c r="E330" s="34">
        <f>[3]Összegző!X4</f>
        <v>3094.007762538</v>
      </c>
      <c r="F330" s="34">
        <f>[3]Összegző!Y4</f>
        <v>96.687742579312498</v>
      </c>
      <c r="G330" s="34">
        <f>[3]Összegző!Z4</f>
        <v>54.283829937975</v>
      </c>
    </row>
    <row r="331" spans="1:7" x14ac:dyDescent="0.35">
      <c r="A331" s="28"/>
      <c r="B331" s="28" t="s">
        <v>246</v>
      </c>
      <c r="C331" s="43">
        <v>202</v>
      </c>
      <c r="D331" s="44" t="s">
        <v>278</v>
      </c>
      <c r="E331" s="34">
        <f>[3]Összegző!X5</f>
        <v>3234.3196563810006</v>
      </c>
      <c r="F331" s="34">
        <f>[3]Összegző!Y5</f>
        <v>95.127048717088257</v>
      </c>
      <c r="G331" s="34">
        <f>[3]Összegző!Z5</f>
        <v>50.620240345658829</v>
      </c>
    </row>
    <row r="332" spans="1:7" x14ac:dyDescent="0.35">
      <c r="A332" s="28"/>
      <c r="B332" s="28" t="s">
        <v>247</v>
      </c>
      <c r="C332" s="43">
        <v>202</v>
      </c>
      <c r="D332" s="44" t="s">
        <v>278</v>
      </c>
      <c r="E332" s="34">
        <f>[3]Összegző!X6</f>
        <v>3235.7720790449994</v>
      </c>
      <c r="F332" s="34">
        <f>[3]Összegző!Y6</f>
        <v>80.894301976124979</v>
      </c>
      <c r="G332" s="34">
        <f>[3]Összegző!Z6</f>
        <v>43.508160337950002</v>
      </c>
    </row>
    <row r="333" spans="1:7" x14ac:dyDescent="0.35">
      <c r="A333" s="28"/>
      <c r="B333" s="28" t="s">
        <v>248</v>
      </c>
      <c r="C333" s="43">
        <v>202</v>
      </c>
      <c r="D333" s="44" t="s">
        <v>278</v>
      </c>
      <c r="E333" s="34">
        <f>[3]Összegző!X7</f>
        <v>3007.6215222240003</v>
      </c>
      <c r="F333" s="34">
        <f>[3]Összegző!Y7</f>
        <v>68.35503459600001</v>
      </c>
      <c r="G333" s="34">
        <f>[3]Összegző!Z7</f>
        <v>23.048049752099999</v>
      </c>
    </row>
    <row r="334" spans="1:7" x14ac:dyDescent="0.35">
      <c r="A334" s="28"/>
      <c r="B334" s="28" t="s">
        <v>249</v>
      </c>
      <c r="C334" s="43">
        <v>202</v>
      </c>
      <c r="D334" s="44" t="s">
        <v>278</v>
      </c>
      <c r="E334" s="34">
        <f>[3]Összegző!X8</f>
        <v>3207.8458509569996</v>
      </c>
      <c r="F334" s="34">
        <f>[3]Összegző!Y8</f>
        <v>72.905587521749993</v>
      </c>
      <c r="G334" s="34">
        <f>[3]Összegző!Z8</f>
        <v>40.765035458699998</v>
      </c>
    </row>
    <row r="335" spans="1:7" x14ac:dyDescent="0.35">
      <c r="A335" s="28"/>
      <c r="B335" s="28" t="s">
        <v>250</v>
      </c>
      <c r="C335" s="43">
        <v>202</v>
      </c>
      <c r="D335" s="44" t="s">
        <v>278</v>
      </c>
      <c r="E335" s="34">
        <f>[3]Összegző!X9</f>
        <v>4053.4542462149989</v>
      </c>
      <c r="F335" s="34">
        <f>[3]Összegző!Y9</f>
        <v>92.123960141249981</v>
      </c>
      <c r="G335" s="34">
        <f>[3]Összegző!Z9</f>
        <v>30.010729564124993</v>
      </c>
    </row>
    <row r="336" spans="1:7" x14ac:dyDescent="0.35">
      <c r="A336" s="28"/>
      <c r="B336" s="28" t="s">
        <v>251</v>
      </c>
      <c r="C336" s="43">
        <v>202</v>
      </c>
      <c r="D336" s="44" t="s">
        <v>278</v>
      </c>
      <c r="E336" s="34">
        <f>[3]Összegző!X10</f>
        <v>3459.5238143070001</v>
      </c>
      <c r="F336" s="34">
        <f>[3]Összegző!Y10</f>
        <v>78.625541234250008</v>
      </c>
      <c r="G336" s="34">
        <f>[3]Összegző!Z10</f>
        <v>78.625541234249994</v>
      </c>
    </row>
    <row r="337" spans="1:7" x14ac:dyDescent="0.35">
      <c r="A337" s="28"/>
      <c r="B337" s="28" t="s">
        <v>252</v>
      </c>
      <c r="C337" s="43">
        <v>202</v>
      </c>
      <c r="D337" s="44" t="s">
        <v>278</v>
      </c>
      <c r="E337" s="34">
        <f>[3]Összegző!X11</f>
        <v>4702.9498848089997</v>
      </c>
      <c r="F337" s="34">
        <f>[3]Összegző!Y11</f>
        <v>106.88522465474999</v>
      </c>
      <c r="G337" s="34">
        <f>[3]Összegző!Z11</f>
        <v>53.323248501900004</v>
      </c>
    </row>
    <row r="338" spans="1:7" x14ac:dyDescent="0.35">
      <c r="A338" s="28"/>
      <c r="B338" s="28" t="s">
        <v>253</v>
      </c>
      <c r="C338" s="43">
        <v>202</v>
      </c>
      <c r="D338" s="44" t="s">
        <v>278</v>
      </c>
      <c r="E338" s="34">
        <f>[3]Összegző!X12</f>
        <v>4184.3825637570008</v>
      </c>
      <c r="F338" s="34">
        <f>[3]Összegző!Y12</f>
        <v>95.099603721750015</v>
      </c>
      <c r="G338" s="34">
        <f>[3]Összegző!Z12</f>
        <v>53.165694818700004</v>
      </c>
    </row>
    <row r="339" spans="1:7" x14ac:dyDescent="0.35">
      <c r="A339" s="28"/>
      <c r="B339" s="28" t="s">
        <v>254</v>
      </c>
      <c r="C339" s="43">
        <v>202</v>
      </c>
      <c r="D339" s="44" t="s">
        <v>278</v>
      </c>
      <c r="E339" s="34">
        <f>[3]Összegző!X13</f>
        <v>4896.8003425770003</v>
      </c>
      <c r="F339" s="34">
        <f>[3]Összegző!Y13</f>
        <v>111.29091687675</v>
      </c>
      <c r="G339" s="34">
        <f>[3]Összegző!Z13</f>
        <v>111.29091687675</v>
      </c>
    </row>
    <row r="340" spans="1:7" x14ac:dyDescent="0.35">
      <c r="A340" s="28"/>
      <c r="B340" s="28" t="s">
        <v>255</v>
      </c>
      <c r="C340" s="43">
        <v>202</v>
      </c>
      <c r="D340" s="44" t="s">
        <v>278</v>
      </c>
      <c r="E340" s="34">
        <f>[3]Összegző!X14</f>
        <v>4259.7141608340007</v>
      </c>
      <c r="F340" s="34">
        <f>[3]Összegző!Y14</f>
        <v>96.81168547350002</v>
      </c>
      <c r="G340" s="34">
        <f>[3]Összegző!Z14</f>
        <v>51.309396329400002</v>
      </c>
    </row>
    <row r="341" spans="1:7" x14ac:dyDescent="0.35">
      <c r="A341" s="28"/>
      <c r="B341" s="28" t="s">
        <v>256</v>
      </c>
      <c r="C341" s="43">
        <v>202</v>
      </c>
      <c r="D341" s="44" t="s">
        <v>278</v>
      </c>
      <c r="E341" s="34">
        <f>[3]Összegző!X15</f>
        <v>4164.2000799299994</v>
      </c>
      <c r="F341" s="34">
        <f>[3]Összegző!Y15</f>
        <v>94.640910907499986</v>
      </c>
      <c r="G341" s="34">
        <f>[3]Összegző!Z15</f>
        <v>52.17268372649999</v>
      </c>
    </row>
    <row r="342" spans="1:7" x14ac:dyDescent="0.35">
      <c r="A342" s="28"/>
      <c r="B342" s="28" t="s">
        <v>257</v>
      </c>
      <c r="C342" s="43">
        <v>202</v>
      </c>
      <c r="D342" s="44" t="s">
        <v>278</v>
      </c>
      <c r="E342" s="34">
        <f>[3]Összegző!X16</f>
        <v>3941.9038350449996</v>
      </c>
      <c r="F342" s="34">
        <f>[3]Összegző!Y16</f>
        <v>89.588723523749991</v>
      </c>
      <c r="G342" s="34">
        <f>[3]Összegző!Z16</f>
        <v>47.130250909499999</v>
      </c>
    </row>
    <row r="343" spans="1:7" x14ac:dyDescent="0.35">
      <c r="A343" s="28"/>
      <c r="B343" s="28" t="s">
        <v>258</v>
      </c>
      <c r="C343" s="43">
        <v>202</v>
      </c>
      <c r="D343" s="44" t="s">
        <v>278</v>
      </c>
      <c r="E343" s="34">
        <f>[3]Összegző!X17</f>
        <v>3933.5841973890001</v>
      </c>
      <c r="F343" s="34">
        <f>[3]Összegző!Y17</f>
        <v>89.39964084975</v>
      </c>
      <c r="G343" s="34">
        <f>[3]Összegző!Z17</f>
        <v>47.481308829900009</v>
      </c>
    </row>
    <row r="344" spans="1:7" x14ac:dyDescent="0.35">
      <c r="A344" s="28"/>
      <c r="B344" s="28" t="s">
        <v>259</v>
      </c>
      <c r="C344" s="43">
        <v>202</v>
      </c>
      <c r="D344" s="44" t="s">
        <v>278</v>
      </c>
      <c r="E344" s="34">
        <f>[3]Összegző!X18</f>
        <v>3604.4319788729995</v>
      </c>
      <c r="F344" s="34">
        <f>[3]Összegző!Y18</f>
        <v>81.918908610749995</v>
      </c>
      <c r="G344" s="34">
        <f>[3]Összegző!Z18</f>
        <v>44.296966959300001</v>
      </c>
    </row>
    <row r="345" spans="1:7" x14ac:dyDescent="0.35">
      <c r="A345" s="28"/>
      <c r="B345" s="28" t="s">
        <v>260</v>
      </c>
      <c r="C345" s="43">
        <v>202</v>
      </c>
      <c r="D345" s="44" t="s">
        <v>278</v>
      </c>
      <c r="E345" s="34">
        <f>[3]Összegző!X19</f>
        <v>4348.8200681639992</v>
      </c>
      <c r="F345" s="34">
        <f>[3]Összegző!Y19</f>
        <v>98.836819730999977</v>
      </c>
      <c r="G345" s="34">
        <f>[3]Összegző!Z19</f>
        <v>98.836819730999991</v>
      </c>
    </row>
    <row r="346" spans="1:7" x14ac:dyDescent="0.35">
      <c r="A346" s="28"/>
      <c r="B346" s="28" t="s">
        <v>172</v>
      </c>
      <c r="C346" s="43">
        <v>202</v>
      </c>
      <c r="D346" s="44" t="s">
        <v>278</v>
      </c>
      <c r="E346" s="34">
        <f>[3]Összegző!X20</f>
        <v>1432.0126116449999</v>
      </c>
      <c r="F346" s="34">
        <f>[3]Összegző!Y20</f>
        <v>62.261417897608688</v>
      </c>
      <c r="G346" s="34">
        <f>[3]Összegző!Z20</f>
        <v>62.261417897608695</v>
      </c>
    </row>
    <row r="347" spans="1:7" x14ac:dyDescent="0.35">
      <c r="A347" s="28"/>
      <c r="B347" s="28" t="s">
        <v>173</v>
      </c>
      <c r="C347" s="43">
        <v>202</v>
      </c>
      <c r="D347" s="44" t="s">
        <v>278</v>
      </c>
      <c r="E347" s="34">
        <f>[3]Összegző!X21</f>
        <v>5369.9931206460005</v>
      </c>
      <c r="F347" s="34">
        <f>[3]Összegző!Y21</f>
        <v>89.499885344100008</v>
      </c>
      <c r="G347" s="34">
        <f>[3]Összegző!Z21</f>
        <v>89.499885344100008</v>
      </c>
    </row>
    <row r="348" spans="1:7" x14ac:dyDescent="0.35">
      <c r="A348" s="28"/>
      <c r="B348" s="28" t="s">
        <v>174</v>
      </c>
      <c r="C348" s="43">
        <v>202</v>
      </c>
      <c r="D348" s="44" t="s">
        <v>278</v>
      </c>
      <c r="E348" s="34">
        <f>[3]Összegző!X22</f>
        <v>4159.3636909439992</v>
      </c>
      <c r="F348" s="34">
        <f>[3]Összegző!Y22</f>
        <v>68.186290015475393</v>
      </c>
      <c r="G348" s="34">
        <f>[3]Összegző!Z22</f>
        <v>39.351887210124588</v>
      </c>
    </row>
    <row r="349" spans="1:7" x14ac:dyDescent="0.35">
      <c r="A349" s="28"/>
      <c r="B349" s="28" t="s">
        <v>175</v>
      </c>
      <c r="C349" s="43">
        <v>202</v>
      </c>
      <c r="D349" s="44" t="s">
        <v>278</v>
      </c>
      <c r="E349" s="34">
        <f>[3]Összegző!X23</f>
        <v>6457.2868224810009</v>
      </c>
      <c r="F349" s="34">
        <f>[3]Összegző!Y23</f>
        <v>71.747631360900016</v>
      </c>
      <c r="G349" s="34">
        <f>[3]Összegző!Z23</f>
        <v>41.153037714359996</v>
      </c>
    </row>
    <row r="350" spans="1:7" x14ac:dyDescent="0.35">
      <c r="A350" s="28"/>
      <c r="B350" s="28" t="s">
        <v>176</v>
      </c>
      <c r="C350" s="43">
        <v>202</v>
      </c>
      <c r="D350" s="44" t="s">
        <v>278</v>
      </c>
      <c r="E350" s="34">
        <f>[3]Összegző!X24</f>
        <v>1327.48308</v>
      </c>
      <c r="F350" s="34">
        <f>[3]Összegző!Y24</f>
        <v>82.967692499999998</v>
      </c>
      <c r="G350" s="34">
        <f>[3]Összegző!Z24</f>
        <v>82.967692499999998</v>
      </c>
    </row>
    <row r="351" spans="1:7" x14ac:dyDescent="0.35">
      <c r="A351" s="28"/>
      <c r="B351" s="28" t="s">
        <v>177</v>
      </c>
      <c r="C351" s="43">
        <v>202</v>
      </c>
      <c r="D351" s="44" t="s">
        <v>278</v>
      </c>
      <c r="E351" s="34">
        <f>[3]Összegző!X25</f>
        <v>1344.21606</v>
      </c>
      <c r="F351" s="34">
        <f>[3]Összegző!Y25</f>
        <v>89.614403999999993</v>
      </c>
      <c r="G351" s="34">
        <f>[3]Összegző!Z25</f>
        <v>89.614403999999993</v>
      </c>
    </row>
    <row r="352" spans="1:7" x14ac:dyDescent="0.35">
      <c r="A352" s="28"/>
      <c r="B352" s="28" t="s">
        <v>178</v>
      </c>
      <c r="C352" s="43">
        <v>202</v>
      </c>
      <c r="D352" s="44" t="s">
        <v>278</v>
      </c>
      <c r="E352" s="34">
        <f>[3]Összegző!X26</f>
        <v>1528.2788399999999</v>
      </c>
      <c r="F352" s="34">
        <f>[3]Összegző!Y26</f>
        <v>95.517427499999997</v>
      </c>
      <c r="G352" s="34">
        <f>[3]Összegző!Z26</f>
        <v>95.517427499999997</v>
      </c>
    </row>
    <row r="353" spans="1:7" x14ac:dyDescent="0.35">
      <c r="A353" s="28"/>
      <c r="B353" s="28" t="s">
        <v>179</v>
      </c>
      <c r="C353" s="43">
        <v>202</v>
      </c>
      <c r="D353" s="44" t="s">
        <v>278</v>
      </c>
      <c r="E353" s="34">
        <f>[3]Összegző!X27</f>
        <v>2867.7402237329998</v>
      </c>
      <c r="F353" s="34">
        <f>[3]Összegző!Y27</f>
        <v>95.591340791099995</v>
      </c>
      <c r="G353" s="34">
        <f>[3]Összegző!Z27</f>
        <v>95.591340791100009</v>
      </c>
    </row>
    <row r="354" spans="1:7" x14ac:dyDescent="0.35">
      <c r="A354" s="28"/>
      <c r="B354" s="28" t="s">
        <v>180</v>
      </c>
      <c r="C354" s="43">
        <v>202</v>
      </c>
      <c r="D354" s="44" t="s">
        <v>278</v>
      </c>
      <c r="E354" s="34">
        <f>[3]Összegző!X28</f>
        <v>3299.703775731</v>
      </c>
      <c r="F354" s="34">
        <f>[3]Összegző!Y28</f>
        <v>109.99012585769999</v>
      </c>
      <c r="G354" s="34">
        <f>[3]Összegző!Z28</f>
        <v>109.99012585769998</v>
      </c>
    </row>
    <row r="355" spans="1:7" x14ac:dyDescent="0.35">
      <c r="A355" s="28"/>
      <c r="B355" s="28" t="s">
        <v>181</v>
      </c>
      <c r="C355" s="43">
        <v>202</v>
      </c>
      <c r="D355" s="44" t="s">
        <v>278</v>
      </c>
      <c r="E355" s="34">
        <f>[3]Összegző!X29</f>
        <v>2838.2062351499999</v>
      </c>
      <c r="F355" s="34">
        <f>[3]Összegző!Y29</f>
        <v>91.555039843548386</v>
      </c>
      <c r="G355" s="34">
        <f>[3]Összegző!Z29</f>
        <v>49.214932821290326</v>
      </c>
    </row>
    <row r="356" spans="1:7" x14ac:dyDescent="0.35">
      <c r="A356" s="28"/>
      <c r="B356" s="28" t="s">
        <v>182</v>
      </c>
      <c r="C356" s="43">
        <v>202</v>
      </c>
      <c r="D356" s="44" t="s">
        <v>278</v>
      </c>
      <c r="E356" s="34">
        <f>[3]Összegző!X30</f>
        <v>1780.867077462</v>
      </c>
      <c r="F356" s="34">
        <f>[3]Összegző!Y30</f>
        <v>118.7244718308</v>
      </c>
      <c r="G356" s="34">
        <f>[3]Összegző!Z30</f>
        <v>118.7244718308</v>
      </c>
    </row>
    <row r="357" spans="1:7" x14ac:dyDescent="0.35">
      <c r="A357" s="28"/>
      <c r="B357" s="28" t="s">
        <v>183</v>
      </c>
      <c r="C357" s="43">
        <v>202</v>
      </c>
      <c r="D357" s="44" t="s">
        <v>278</v>
      </c>
      <c r="E357" s="34">
        <f>[3]Összegző!X31</f>
        <v>1113.831929232</v>
      </c>
      <c r="F357" s="34">
        <f>[3]Összegző!Y31</f>
        <v>74.255461948800004</v>
      </c>
      <c r="G357" s="34">
        <f>[3]Összegző!Z31</f>
        <v>74.255461948800004</v>
      </c>
    </row>
    <row r="358" spans="1:7" x14ac:dyDescent="0.35">
      <c r="A358" s="28"/>
      <c r="B358" s="28" t="s">
        <v>184</v>
      </c>
      <c r="C358" s="43">
        <v>202</v>
      </c>
      <c r="D358" s="44" t="s">
        <v>278</v>
      </c>
      <c r="E358" s="34">
        <f>[3]Összegző!X32</f>
        <v>1819.5255600390001</v>
      </c>
      <c r="F358" s="34">
        <f>[3]Összegző!Y32</f>
        <v>121.3017040026</v>
      </c>
      <c r="G358" s="34">
        <f>[3]Összegző!Z32</f>
        <v>121.3017040026</v>
      </c>
    </row>
    <row r="359" spans="1:7" x14ac:dyDescent="0.35">
      <c r="A359" s="28"/>
      <c r="B359" s="28" t="s">
        <v>185</v>
      </c>
      <c r="C359" s="43">
        <v>202</v>
      </c>
      <c r="D359" s="44" t="s">
        <v>278</v>
      </c>
      <c r="E359" s="34">
        <f>[3]Összegző!X33</f>
        <v>1579.6490885999999</v>
      </c>
      <c r="F359" s="34">
        <f>[3]Összegző!Y33</f>
        <v>105.30993923999999</v>
      </c>
      <c r="G359" s="34">
        <f>[3]Összegző!Z33</f>
        <v>105.30993923999999</v>
      </c>
    </row>
    <row r="360" spans="1:7" x14ac:dyDescent="0.35">
      <c r="A360" s="28"/>
      <c r="B360" s="28" t="s">
        <v>186</v>
      </c>
      <c r="C360" s="43">
        <v>202</v>
      </c>
      <c r="D360" s="44" t="s">
        <v>278</v>
      </c>
      <c r="E360" s="34">
        <f>[3]Összegző!X34</f>
        <v>1070.6803626419996</v>
      </c>
      <c r="F360" s="34">
        <f>[3]Összegző!Y34</f>
        <v>97.334578421999964</v>
      </c>
      <c r="G360" s="34">
        <f>[3]Összegző!Z34</f>
        <v>45.414058168799997</v>
      </c>
    </row>
    <row r="361" spans="1:7" x14ac:dyDescent="0.35">
      <c r="A361" s="28"/>
      <c r="B361" s="28" t="s">
        <v>187</v>
      </c>
      <c r="C361" s="43">
        <v>202</v>
      </c>
      <c r="D361" s="44" t="s">
        <v>278</v>
      </c>
      <c r="E361" s="34">
        <f>[3]Összegző!X35</f>
        <v>926.27613965699982</v>
      </c>
      <c r="F361" s="34">
        <f>[3]Összegző!Y35</f>
        <v>84.206921786999985</v>
      </c>
      <c r="G361" s="34">
        <f>[3]Összegző!Z35</f>
        <v>18.690938948700005</v>
      </c>
    </row>
    <row r="362" spans="1:7" x14ac:dyDescent="0.35">
      <c r="A362" s="28"/>
      <c r="B362" s="28" t="s">
        <v>188</v>
      </c>
      <c r="C362" s="43">
        <v>202</v>
      </c>
      <c r="D362" s="44" t="s">
        <v>278</v>
      </c>
      <c r="E362" s="34">
        <f>[3]Összegző!X36</f>
        <v>862.82105401800004</v>
      </c>
      <c r="F362" s="34">
        <f>[3]Összegző!Y36</f>
        <v>78.438277638000002</v>
      </c>
      <c r="G362" s="34">
        <f>[3]Összegző!Z36</f>
        <v>24.808787713800001</v>
      </c>
    </row>
    <row r="363" spans="1:7" x14ac:dyDescent="0.35">
      <c r="A363" s="28"/>
      <c r="B363" s="28" t="s">
        <v>189</v>
      </c>
      <c r="C363" s="43">
        <v>202</v>
      </c>
      <c r="D363" s="44" t="s">
        <v>278</v>
      </c>
      <c r="E363" s="34">
        <f>[3]Összegző!X37</f>
        <v>1036.2516985259999</v>
      </c>
      <c r="F363" s="34">
        <f>[3]Összegző!Y37</f>
        <v>94.204699865999999</v>
      </c>
      <c r="G363" s="34">
        <f>[3]Összegző!Z37</f>
        <v>33.846817836599996</v>
      </c>
    </row>
    <row r="364" spans="1:7" x14ac:dyDescent="0.35">
      <c r="A364" s="28"/>
      <c r="B364" s="28" t="s">
        <v>190</v>
      </c>
      <c r="C364" s="43">
        <v>202</v>
      </c>
      <c r="D364" s="44" t="s">
        <v>278</v>
      </c>
      <c r="E364" s="34">
        <f>[3]Összegző!X38</f>
        <v>1164.3365250000002</v>
      </c>
      <c r="F364" s="34">
        <f>[3]Összegző!Y38</f>
        <v>105.84877500000002</v>
      </c>
      <c r="G364" s="34">
        <f>[3]Összegző!Z38</f>
        <v>105.84877499999999</v>
      </c>
    </row>
    <row r="365" spans="1:7" x14ac:dyDescent="0.35">
      <c r="A365" s="28"/>
      <c r="B365" s="28" t="s">
        <v>191</v>
      </c>
      <c r="C365" s="43">
        <v>202</v>
      </c>
      <c r="D365" s="44" t="s">
        <v>278</v>
      </c>
      <c r="E365" s="34">
        <f>[3]Összegző!X39</f>
        <v>1300.408281711</v>
      </c>
      <c r="F365" s="34">
        <f>[3]Összegző!Y39</f>
        <v>118.21893470099999</v>
      </c>
      <c r="G365" s="34">
        <f>[3]Összegző!Z39</f>
        <v>118.21893470100001</v>
      </c>
    </row>
    <row r="366" spans="1:7" x14ac:dyDescent="0.35">
      <c r="A366" s="28"/>
      <c r="B366" s="28" t="s">
        <v>272</v>
      </c>
      <c r="C366" s="43">
        <v>202</v>
      </c>
      <c r="D366" s="44" t="s">
        <v>278</v>
      </c>
      <c r="E366" s="34">
        <f>[3]Összegző!X40</f>
        <v>0</v>
      </c>
      <c r="F366" s="34">
        <f>[3]Összegző!Y40</f>
        <v>0</v>
      </c>
      <c r="G366" s="34">
        <f>[3]Összegző!Z40</f>
        <v>0</v>
      </c>
    </row>
    <row r="367" spans="1:7" x14ac:dyDescent="0.35">
      <c r="A367" s="28"/>
      <c r="B367" s="28" t="s">
        <v>261</v>
      </c>
      <c r="C367" s="43">
        <v>202</v>
      </c>
      <c r="D367" s="44" t="s">
        <v>278</v>
      </c>
      <c r="E367" s="34">
        <f>[3]Összegző!X41</f>
        <v>574.49897999999996</v>
      </c>
      <c r="F367" s="34">
        <f>[3]Összegző!Y41</f>
        <v>57.449897999999997</v>
      </c>
      <c r="G367" s="34">
        <f>[3]Összegző!Z41</f>
        <v>57.449898000000005</v>
      </c>
    </row>
    <row r="368" spans="1:7" x14ac:dyDescent="0.35">
      <c r="A368" s="28"/>
      <c r="B368" s="28" t="s">
        <v>262</v>
      </c>
      <c r="C368" s="43">
        <v>202</v>
      </c>
      <c r="D368" s="44" t="s">
        <v>278</v>
      </c>
      <c r="E368" s="34">
        <f>[3]Összegző!X42</f>
        <v>1096.01019</v>
      </c>
      <c r="F368" s="34">
        <f>[3]Összegző!Y42</f>
        <v>99.637289999999993</v>
      </c>
      <c r="G368" s="34">
        <f>[3]Összegző!Z42</f>
        <v>99.637289999999993</v>
      </c>
    </row>
    <row r="369" spans="1:7" x14ac:dyDescent="0.35">
      <c r="A369" s="28"/>
      <c r="B369" s="28" t="s">
        <v>263</v>
      </c>
      <c r="C369" s="43">
        <v>202</v>
      </c>
      <c r="D369" s="44" t="s">
        <v>278</v>
      </c>
      <c r="E369" s="34">
        <f>[3]Összegző!X43</f>
        <v>870.11496</v>
      </c>
      <c r="F369" s="34">
        <f>[3]Összegző!Y43</f>
        <v>72.50958</v>
      </c>
      <c r="G369" s="34">
        <f>[3]Összegző!Z43</f>
        <v>72.50958</v>
      </c>
    </row>
    <row r="370" spans="1:7" x14ac:dyDescent="0.35">
      <c r="A370" s="28"/>
      <c r="B370" s="28" t="s">
        <v>264</v>
      </c>
      <c r="C370" s="43">
        <v>202</v>
      </c>
      <c r="D370" s="44" t="s">
        <v>278</v>
      </c>
      <c r="E370" s="34">
        <f>[3]Összegző!X44</f>
        <v>858.95964000000004</v>
      </c>
      <c r="F370" s="34">
        <f>[3]Összegző!Y44</f>
        <v>78.087240000000008</v>
      </c>
      <c r="G370" s="34">
        <f>[3]Összegző!Z44</f>
        <v>78.087239999999994</v>
      </c>
    </row>
    <row r="371" spans="1:7" x14ac:dyDescent="0.35">
      <c r="A371" s="28"/>
      <c r="B371" s="28" t="s">
        <v>265</v>
      </c>
      <c r="C371" s="43">
        <v>202</v>
      </c>
      <c r="D371" s="44" t="s">
        <v>278</v>
      </c>
      <c r="E371" s="34">
        <f>[3]Összegző!X45</f>
        <v>789.23888999999997</v>
      </c>
      <c r="F371" s="34">
        <f>[3]Összegző!Y45</f>
        <v>71.748989999999992</v>
      </c>
      <c r="G371" s="34">
        <f>[3]Összegző!Z45</f>
        <v>71.748989999999992</v>
      </c>
    </row>
    <row r="372" spans="1:7" x14ac:dyDescent="0.35">
      <c r="A372" s="28"/>
      <c r="B372" s="28" t="s">
        <v>266</v>
      </c>
      <c r="C372" s="43">
        <v>202</v>
      </c>
      <c r="D372" s="44" t="s">
        <v>278</v>
      </c>
      <c r="E372" s="34">
        <f>[3]Összegző!X46</f>
        <v>976.09050000000002</v>
      </c>
      <c r="F372" s="34">
        <f>[3]Összegző!Y46</f>
        <v>69.720749999999995</v>
      </c>
      <c r="G372" s="34">
        <f>[3]Összegző!Z46</f>
        <v>69.720749999999995</v>
      </c>
    </row>
    <row r="373" spans="1:7" x14ac:dyDescent="0.35">
      <c r="A373" s="28"/>
      <c r="B373" s="28" t="s">
        <v>267</v>
      </c>
      <c r="C373" s="43">
        <v>202</v>
      </c>
      <c r="D373" s="44" t="s">
        <v>278</v>
      </c>
      <c r="E373" s="34">
        <f>[3]Összegző!X47</f>
        <v>833.86016999999993</v>
      </c>
      <c r="F373" s="34">
        <f>[3]Összegző!Y47</f>
        <v>75.80547</v>
      </c>
      <c r="G373" s="34">
        <f>[3]Összegző!Z47</f>
        <v>75.80547</v>
      </c>
    </row>
    <row r="374" spans="1:7" x14ac:dyDescent="0.35">
      <c r="A374" s="28"/>
      <c r="B374" s="28" t="s">
        <v>268</v>
      </c>
      <c r="C374" s="43">
        <v>202</v>
      </c>
      <c r="D374" s="44" t="s">
        <v>278</v>
      </c>
      <c r="E374" s="34">
        <f>[3]Összegző!X48</f>
        <v>892.42560000000003</v>
      </c>
      <c r="F374" s="34">
        <f>[3]Összegző!Y48</f>
        <v>81.129599999999996</v>
      </c>
      <c r="G374" s="34">
        <f>[3]Összegző!Z48</f>
        <v>81.129599999999996</v>
      </c>
    </row>
    <row r="375" spans="1:7" x14ac:dyDescent="0.35">
      <c r="A375" s="28"/>
      <c r="B375" s="28" t="s">
        <v>269</v>
      </c>
      <c r="C375" s="43">
        <v>202</v>
      </c>
      <c r="D375" s="44" t="s">
        <v>278</v>
      </c>
      <c r="E375" s="34">
        <f>[3]Összegző!X49</f>
        <v>814.33835999999997</v>
      </c>
      <c r="F375" s="34">
        <f>[3]Összegző!Y49</f>
        <v>45.241019999999999</v>
      </c>
      <c r="G375" s="34">
        <f>[3]Összegző!Z49</f>
        <v>45.241019999999999</v>
      </c>
    </row>
    <row r="376" spans="1:7" x14ac:dyDescent="0.35">
      <c r="A376" s="28"/>
      <c r="B376" s="28" t="s">
        <v>192</v>
      </c>
      <c r="C376" s="43">
        <v>202</v>
      </c>
      <c r="D376" s="44" t="s">
        <v>278</v>
      </c>
      <c r="E376" s="34">
        <f>[3]Összegző!X50</f>
        <v>6840.1078432829991</v>
      </c>
      <c r="F376" s="34">
        <f>[3]Összegző!Y50</f>
        <v>77.728498219124987</v>
      </c>
      <c r="G376" s="34">
        <f>[3]Összegző!Z50</f>
        <v>44.402142612150001</v>
      </c>
    </row>
    <row r="377" spans="1:7" x14ac:dyDescent="0.35">
      <c r="A377" s="28"/>
      <c r="B377" s="28" t="s">
        <v>193</v>
      </c>
      <c r="C377" s="43">
        <v>202</v>
      </c>
      <c r="D377" s="44" t="s">
        <v>278</v>
      </c>
      <c r="E377" s="34">
        <f>[3]Összegző!X51</f>
        <v>7890.9944849999993</v>
      </c>
      <c r="F377" s="34">
        <f>[3]Összegző!Y51</f>
        <v>95.072222710843363</v>
      </c>
      <c r="G377" s="34">
        <f>[3]Összegző!Z51</f>
        <v>50.713697537349397</v>
      </c>
    </row>
    <row r="378" spans="1:7" x14ac:dyDescent="0.35">
      <c r="A378" s="28"/>
      <c r="B378" s="28" t="s">
        <v>194</v>
      </c>
      <c r="C378" s="43">
        <v>202</v>
      </c>
      <c r="D378" s="44" t="s">
        <v>278</v>
      </c>
      <c r="E378" s="34">
        <f>[3]Összegző!X52</f>
        <v>7438.9162177439994</v>
      </c>
      <c r="F378" s="34">
        <f>[3]Összegző!Y52</f>
        <v>92.986452721799992</v>
      </c>
      <c r="G378" s="34">
        <f>[3]Összegző!Z52</f>
        <v>92.986452721800006</v>
      </c>
    </row>
    <row r="379" spans="1:7" x14ac:dyDescent="0.35">
      <c r="A379" s="28"/>
      <c r="B379" s="28" t="s">
        <v>195</v>
      </c>
      <c r="C379" s="43">
        <v>202</v>
      </c>
      <c r="D379" s="44" t="s">
        <v>278</v>
      </c>
      <c r="E379" s="34">
        <f>[3]Összegző!X53</f>
        <v>3997.3728270960009</v>
      </c>
      <c r="F379" s="34">
        <f>[3]Összegző!Y53</f>
        <v>90.84938243400002</v>
      </c>
      <c r="G379" s="34">
        <f>[3]Összegző!Z53</f>
        <v>90.849382434000034</v>
      </c>
    </row>
    <row r="380" spans="1:7" x14ac:dyDescent="0.35">
      <c r="A380" s="28"/>
      <c r="B380" s="28" t="s">
        <v>196</v>
      </c>
      <c r="C380" s="43">
        <v>202</v>
      </c>
      <c r="D380" s="44" t="s">
        <v>278</v>
      </c>
      <c r="E380" s="34">
        <f>[3]Összegző!X54</f>
        <v>931.46921999999995</v>
      </c>
      <c r="F380" s="34">
        <f>[3]Összegző!Y54</f>
        <v>116.43365249999999</v>
      </c>
      <c r="G380" s="34">
        <f>[3]Összegző!Z54</f>
        <v>116.43365249999999</v>
      </c>
    </row>
    <row r="381" spans="1:7" x14ac:dyDescent="0.35">
      <c r="A381" s="28"/>
      <c r="B381" s="28" t="s">
        <v>197</v>
      </c>
      <c r="C381" s="43">
        <v>202</v>
      </c>
      <c r="D381" s="44" t="s">
        <v>278</v>
      </c>
      <c r="E381" s="34">
        <f>[3]Összegző!X55</f>
        <v>1724.0276543489999</v>
      </c>
      <c r="F381" s="34">
        <f>[3]Összegző!Y55</f>
        <v>123.1448324535</v>
      </c>
      <c r="G381" s="34">
        <f>[3]Összegző!Z55</f>
        <v>123.14483245349997</v>
      </c>
    </row>
    <row r="382" spans="1:7" x14ac:dyDescent="0.35">
      <c r="A382" s="28"/>
      <c r="B382" s="28" t="s">
        <v>198</v>
      </c>
      <c r="C382" s="43">
        <v>202</v>
      </c>
      <c r="D382" s="44" t="s">
        <v>278</v>
      </c>
      <c r="E382" s="34">
        <f>[3]Összegző!X56</f>
        <v>1434.388137039</v>
      </c>
      <c r="F382" s="34">
        <f>[3]Összegző!Y56</f>
        <v>102.45629550278571</v>
      </c>
      <c r="G382" s="34">
        <f>[3]Összegző!Z56</f>
        <v>102.45629550278572</v>
      </c>
    </row>
    <row r="383" spans="1:7" x14ac:dyDescent="0.35">
      <c r="A383" s="28"/>
      <c r="B383" s="28" t="s">
        <v>199</v>
      </c>
      <c r="C383" s="43">
        <v>202</v>
      </c>
      <c r="D383" s="44" t="s">
        <v>278</v>
      </c>
      <c r="E383" s="34">
        <f>[3]Összegző!X57</f>
        <v>849.70574429399994</v>
      </c>
      <c r="F383" s="34">
        <f>[3]Összegző!Y57</f>
        <v>60.693267449571422</v>
      </c>
      <c r="G383" s="34">
        <f>[3]Összegző!Z57</f>
        <v>16.611104144957142</v>
      </c>
    </row>
    <row r="384" spans="1:7" x14ac:dyDescent="0.35">
      <c r="A384" s="28"/>
      <c r="B384" s="28" t="s">
        <v>200</v>
      </c>
      <c r="C384" s="43">
        <v>202</v>
      </c>
      <c r="D384" s="44" t="s">
        <v>278</v>
      </c>
      <c r="E384" s="34">
        <f>[3]Összegző!X58</f>
        <v>1008.4269838500001</v>
      </c>
      <c r="F384" s="34">
        <f>[3]Összegző!Y58</f>
        <v>72.030498846428571</v>
      </c>
      <c r="G384" s="34">
        <f>[3]Összegző!Z58</f>
        <v>18.021638582357141</v>
      </c>
    </row>
    <row r="385" spans="1:7" x14ac:dyDescent="0.35">
      <c r="A385" s="28"/>
      <c r="B385" s="28" t="s">
        <v>201</v>
      </c>
      <c r="C385" s="43">
        <v>202</v>
      </c>
      <c r="D385" s="44" t="s">
        <v>278</v>
      </c>
      <c r="E385" s="34">
        <f>[3]Összegző!X59</f>
        <v>965.46645211500004</v>
      </c>
      <c r="F385" s="34">
        <f>[3]Összegző!Y59</f>
        <v>68.961889436785711</v>
      </c>
      <c r="G385" s="34">
        <f>[3]Összegző!Z59</f>
        <v>16.398131157964286</v>
      </c>
    </row>
    <row r="386" spans="1:7" x14ac:dyDescent="0.35">
      <c r="A386" s="28"/>
      <c r="B386" s="28" t="s">
        <v>202</v>
      </c>
      <c r="C386" s="43">
        <v>202</v>
      </c>
      <c r="D386" s="44" t="s">
        <v>278</v>
      </c>
      <c r="E386" s="34">
        <f>[3]Összegző!X60</f>
        <v>1037.857785723</v>
      </c>
      <c r="F386" s="34">
        <f>[3]Összegző!Y60</f>
        <v>74.132698980214286</v>
      </c>
      <c r="G386" s="34">
        <f>[3]Összegző!Z60</f>
        <v>17.811621755164289</v>
      </c>
    </row>
    <row r="387" spans="1:7" x14ac:dyDescent="0.35">
      <c r="A387" s="28"/>
      <c r="B387" s="28" t="s">
        <v>203</v>
      </c>
      <c r="C387" s="43">
        <v>202</v>
      </c>
      <c r="D387" s="44" t="s">
        <v>278</v>
      </c>
      <c r="E387" s="34">
        <f>[3]Összegző!X61</f>
        <v>782.39649559499992</v>
      </c>
      <c r="F387" s="34">
        <f>[3]Összegző!Y61</f>
        <v>55.885463971071424</v>
      </c>
      <c r="G387" s="34">
        <f>[3]Összegző!Z61</f>
        <v>19.507995331392856</v>
      </c>
    </row>
    <row r="388" spans="1:7" x14ac:dyDescent="0.35">
      <c r="A388" s="28"/>
      <c r="B388" s="28" t="s">
        <v>204</v>
      </c>
      <c r="C388" s="43">
        <v>202</v>
      </c>
      <c r="D388" s="44" t="s">
        <v>278</v>
      </c>
      <c r="E388" s="34">
        <f>[3]Összegző!X62</f>
        <v>1021.9243632839999</v>
      </c>
      <c r="F388" s="34">
        <f>[3]Összegző!Y62</f>
        <v>72.994597377428562</v>
      </c>
      <c r="G388" s="34">
        <f>[3]Összegző!Z62</f>
        <v>24.355804576242857</v>
      </c>
    </row>
    <row r="389" spans="1:7" x14ac:dyDescent="0.35">
      <c r="A389" s="28"/>
      <c r="B389" s="28" t="s">
        <v>205</v>
      </c>
      <c r="C389" s="43">
        <v>202</v>
      </c>
      <c r="D389" s="44" t="s">
        <v>278</v>
      </c>
      <c r="E389" s="34">
        <f>[3]Összegző!X63</f>
        <v>1147.288686093</v>
      </c>
      <c r="F389" s="34">
        <f>[3]Összegző!Y63</f>
        <v>76.485912406200001</v>
      </c>
      <c r="G389" s="34">
        <f>[3]Összegző!Z63</f>
        <v>33.241516820819996</v>
      </c>
    </row>
    <row r="390" spans="1:7" x14ac:dyDescent="0.35">
      <c r="A390" s="28"/>
      <c r="B390" s="28" t="s">
        <v>206</v>
      </c>
      <c r="C390" s="43">
        <v>202</v>
      </c>
      <c r="D390" s="44" t="s">
        <v>278</v>
      </c>
      <c r="E390" s="34">
        <f>[3]Összegző!X64</f>
        <v>974.62971084599997</v>
      </c>
      <c r="F390" s="34">
        <f>[3]Összegző!Y64</f>
        <v>64.975314056399995</v>
      </c>
      <c r="G390" s="34">
        <f>[3]Összegző!Z64</f>
        <v>29.47191294564</v>
      </c>
    </row>
    <row r="391" spans="1:7" x14ac:dyDescent="0.35">
      <c r="A391" s="28"/>
      <c r="B391" s="28" t="s">
        <v>207</v>
      </c>
      <c r="C391" s="43">
        <v>202</v>
      </c>
      <c r="D391" s="44" t="s">
        <v>278</v>
      </c>
      <c r="E391" s="34">
        <f>[3]Összegző!X65</f>
        <v>1406.891388771</v>
      </c>
      <c r="F391" s="34">
        <f>[3]Összegző!Y65</f>
        <v>93.7927592514</v>
      </c>
      <c r="G391" s="34">
        <f>[3]Összegző!Z65</f>
        <v>93.7927592514</v>
      </c>
    </row>
    <row r="392" spans="1:7" x14ac:dyDescent="0.35">
      <c r="A392" s="28"/>
      <c r="B392" s="28" t="s">
        <v>208</v>
      </c>
      <c r="C392" s="43">
        <v>202</v>
      </c>
      <c r="D392" s="44" t="s">
        <v>278</v>
      </c>
      <c r="E392" s="34">
        <f>[3]Összegző!X66</f>
        <v>1427.4419981579997</v>
      </c>
      <c r="F392" s="34">
        <f>[3]Összegző!Y66</f>
        <v>95.162799877199987</v>
      </c>
      <c r="G392" s="34">
        <f>[3]Összegző!Z66</f>
        <v>95.162799877199987</v>
      </c>
    </row>
    <row r="393" spans="1:7" x14ac:dyDescent="0.35">
      <c r="A393" s="28"/>
      <c r="B393" s="28" t="s">
        <v>209</v>
      </c>
      <c r="C393" s="43">
        <v>202</v>
      </c>
      <c r="D393" s="44" t="s">
        <v>278</v>
      </c>
      <c r="E393" s="34">
        <f>[3]Összegző!X67</f>
        <v>1392.5877585840001</v>
      </c>
      <c r="F393" s="34">
        <f>[3]Összegző!Y67</f>
        <v>92.839183905600009</v>
      </c>
      <c r="G393" s="34">
        <f>[3]Összegző!Z67</f>
        <v>92.839183905600009</v>
      </c>
    </row>
    <row r="394" spans="1:7" x14ac:dyDescent="0.35">
      <c r="A394" s="28"/>
      <c r="B394" s="28" t="s">
        <v>210</v>
      </c>
      <c r="C394" s="43">
        <v>202</v>
      </c>
      <c r="D394" s="44" t="s">
        <v>278</v>
      </c>
      <c r="E394" s="34">
        <f>[3]Összegző!X68</f>
        <v>1400.83767549</v>
      </c>
      <c r="F394" s="34">
        <f>[3]Összegző!Y68</f>
        <v>93.389178365999996</v>
      </c>
      <c r="G394" s="34">
        <f>[3]Összegző!Z68</f>
        <v>93.389178365999996</v>
      </c>
    </row>
    <row r="395" spans="1:7" x14ac:dyDescent="0.35">
      <c r="A395" s="28"/>
      <c r="B395" s="28" t="s">
        <v>211</v>
      </c>
      <c r="C395" s="43">
        <v>202</v>
      </c>
      <c r="D395" s="44" t="s">
        <v>278</v>
      </c>
      <c r="E395" s="34">
        <f>[3]Összegző!X69</f>
        <v>789.44805224999993</v>
      </c>
      <c r="F395" s="34">
        <f>[3]Összegző!Y69</f>
        <v>26.314935074999998</v>
      </c>
      <c r="G395" s="34">
        <f>[3]Összegző!Z69</f>
        <v>0</v>
      </c>
    </row>
    <row r="396" spans="1:7" x14ac:dyDescent="0.35">
      <c r="A396" s="28"/>
      <c r="B396" s="28" t="s">
        <v>239</v>
      </c>
      <c r="C396" s="43">
        <v>202</v>
      </c>
      <c r="D396" s="44" t="s">
        <v>278</v>
      </c>
      <c r="E396" s="34">
        <f>[3]Összegző!X70</f>
        <v>716.72930999999994</v>
      </c>
      <c r="F396" s="34">
        <f>[3]Összegző!Y70</f>
        <v>47.781953999999999</v>
      </c>
      <c r="G396" s="34">
        <f>[3]Összegző!Z70</f>
        <v>47.781953999999999</v>
      </c>
    </row>
    <row r="397" spans="1:7" x14ac:dyDescent="0.35">
      <c r="A397" s="28"/>
      <c r="B397" s="28" t="s">
        <v>238</v>
      </c>
      <c r="C397" s="43">
        <v>202</v>
      </c>
      <c r="D397" s="44" t="s">
        <v>278</v>
      </c>
      <c r="E397" s="34">
        <f>[3]Összegző!X71</f>
        <v>702.78516000000002</v>
      </c>
      <c r="F397" s="34">
        <f>[3]Összegző!Y71</f>
        <v>46.852344000000002</v>
      </c>
      <c r="G397" s="34">
        <f>[3]Összegző!Z71</f>
        <v>46.852343999999995</v>
      </c>
    </row>
    <row r="398" spans="1:7" x14ac:dyDescent="0.35">
      <c r="A398" s="28"/>
      <c r="B398" s="28" t="s">
        <v>212</v>
      </c>
      <c r="C398" s="43">
        <v>202</v>
      </c>
      <c r="D398" s="44" t="s">
        <v>278</v>
      </c>
      <c r="E398" s="34">
        <f>[3]Összegző!X72</f>
        <v>823.70464555499996</v>
      </c>
      <c r="F398" s="34">
        <f>[3]Összegző!Y72</f>
        <v>27.4568215185</v>
      </c>
      <c r="G398" s="34">
        <f>[3]Összegző!Z72</f>
        <v>0</v>
      </c>
    </row>
    <row r="399" spans="1:7" x14ac:dyDescent="0.35">
      <c r="A399" s="28"/>
      <c r="B399" s="28" t="s">
        <v>240</v>
      </c>
      <c r="C399" s="43">
        <v>202</v>
      </c>
      <c r="D399" s="44" t="s">
        <v>278</v>
      </c>
      <c r="E399" s="34">
        <f>[3]Összegző!X73</f>
        <v>839.43782999999996</v>
      </c>
      <c r="F399" s="34">
        <f>[3]Összegző!Y73</f>
        <v>55.962522</v>
      </c>
      <c r="G399" s="34">
        <f>[3]Összegző!Z73</f>
        <v>55.962522</v>
      </c>
    </row>
    <row r="400" spans="1:7" x14ac:dyDescent="0.35">
      <c r="A400" s="28"/>
      <c r="B400" s="28" t="s">
        <v>241</v>
      </c>
      <c r="C400" s="43">
        <v>202</v>
      </c>
      <c r="D400" s="44" t="s">
        <v>278</v>
      </c>
      <c r="E400" s="34">
        <f>[3]Összegző!X74</f>
        <v>914.73623999999995</v>
      </c>
      <c r="F400" s="34">
        <f>[3]Összegző!Y74</f>
        <v>60.982415999999994</v>
      </c>
      <c r="G400" s="34">
        <f>[3]Összegző!Z74</f>
        <v>60.982416000000001</v>
      </c>
    </row>
    <row r="401" spans="1:7" x14ac:dyDescent="0.35">
      <c r="A401" s="28"/>
      <c r="B401" s="28" t="s">
        <v>213</v>
      </c>
      <c r="C401" s="43">
        <v>202</v>
      </c>
      <c r="D401" s="44" t="s">
        <v>278</v>
      </c>
      <c r="E401" s="34">
        <f>[3]Összegző!X75</f>
        <v>1390.021477218</v>
      </c>
      <c r="F401" s="34">
        <f>[3]Összegző!Y75</f>
        <v>92.668098481200005</v>
      </c>
      <c r="G401" s="34">
        <f>[3]Összegző!Z75</f>
        <v>92.668098481200005</v>
      </c>
    </row>
    <row r="402" spans="1:7" x14ac:dyDescent="0.35">
      <c r="A402" s="28"/>
      <c r="B402" s="28" t="s">
        <v>214</v>
      </c>
      <c r="C402" s="43">
        <v>202</v>
      </c>
      <c r="D402" s="44" t="s">
        <v>278</v>
      </c>
      <c r="E402" s="34">
        <f>[3]Összegző!X76</f>
        <v>1431.3848460120003</v>
      </c>
      <c r="F402" s="34">
        <f>[3]Összegző!Y76</f>
        <v>95.425656400800023</v>
      </c>
      <c r="G402" s="34">
        <f>[3]Összegző!Z76</f>
        <v>95.425656400800008</v>
      </c>
    </row>
    <row r="403" spans="1:7" x14ac:dyDescent="0.35">
      <c r="A403" s="28"/>
      <c r="B403" s="28" t="s">
        <v>215</v>
      </c>
      <c r="C403" s="43">
        <v>202</v>
      </c>
      <c r="D403" s="44" t="s">
        <v>278</v>
      </c>
      <c r="E403" s="34">
        <f>[3]Összegző!X77</f>
        <v>1369.0260494459999</v>
      </c>
      <c r="F403" s="34">
        <f>[3]Összegző!Y77</f>
        <v>91.268403296399995</v>
      </c>
      <c r="G403" s="34">
        <f>[3]Összegző!Z77</f>
        <v>91.268403296399995</v>
      </c>
    </row>
    <row r="404" spans="1:7" x14ac:dyDescent="0.35">
      <c r="A404" s="28"/>
      <c r="B404" t="s">
        <v>216</v>
      </c>
      <c r="C404" s="43">
        <v>202</v>
      </c>
      <c r="D404" s="44" t="s">
        <v>278</v>
      </c>
      <c r="E404" s="34">
        <f>[3]Összegző!X78</f>
        <v>1724.2937087310002</v>
      </c>
      <c r="F404" s="34">
        <f>[3]Összegző!Y78</f>
        <v>114.9529139154</v>
      </c>
      <c r="G404" s="34">
        <f>[3]Összegző!Z78</f>
        <v>114.95291391540002</v>
      </c>
    </row>
    <row r="405" spans="1:7" x14ac:dyDescent="0.35">
      <c r="A405" s="28"/>
      <c r="B405" s="28" t="s">
        <v>217</v>
      </c>
      <c r="C405" s="43">
        <v>202</v>
      </c>
      <c r="D405" s="44" t="s">
        <v>278</v>
      </c>
      <c r="E405" s="34">
        <f>[3]Összegző!X79</f>
        <v>4345.5560215320002</v>
      </c>
      <c r="F405" s="34">
        <f>[3]Összegző!Y79</f>
        <v>111.42451337261539</v>
      </c>
      <c r="G405" s="34">
        <f>[3]Összegző!Z79</f>
        <v>111.42451337261538</v>
      </c>
    </row>
    <row r="406" spans="1:7" x14ac:dyDescent="0.35">
      <c r="A406" s="28"/>
      <c r="B406" s="28" t="s">
        <v>270</v>
      </c>
      <c r="C406" s="43"/>
      <c r="D406" s="44" t="s">
        <v>279</v>
      </c>
      <c r="E406" s="34">
        <f>[3]Összegző!X80</f>
        <v>845.12</v>
      </c>
      <c r="F406" s="34"/>
      <c r="G406" s="34"/>
    </row>
    <row r="407" spans="1:7" x14ac:dyDescent="0.35">
      <c r="A407" s="28"/>
      <c r="B407" s="28" t="s">
        <v>273</v>
      </c>
      <c r="C407" s="43"/>
      <c r="D407" s="44" t="s">
        <v>279</v>
      </c>
      <c r="E407" s="34">
        <f>[3]Összegző!X81</f>
        <v>269.41239999999999</v>
      </c>
      <c r="F407" s="34"/>
      <c r="G407" s="34"/>
    </row>
    <row r="408" spans="1:7" x14ac:dyDescent="0.35">
      <c r="A408" s="28"/>
      <c r="B408" t="s">
        <v>277</v>
      </c>
      <c r="C408" s="43"/>
      <c r="D408" s="44" t="s">
        <v>279</v>
      </c>
      <c r="E408" s="34">
        <f>[3]Összegző!X82</f>
        <v>176.89760000000001</v>
      </c>
      <c r="F408" s="34"/>
      <c r="G408" s="34"/>
    </row>
    <row r="409" spans="1:7" x14ac:dyDescent="0.35">
      <c r="A409" s="28"/>
      <c r="B409" s="28" t="s">
        <v>218</v>
      </c>
      <c r="C409" s="43"/>
      <c r="D409" s="44" t="s">
        <v>279</v>
      </c>
      <c r="E409" s="34">
        <f>[3]Összegző!X83</f>
        <v>638.4</v>
      </c>
      <c r="F409" s="34"/>
      <c r="G409" s="34"/>
    </row>
    <row r="410" spans="1:7" x14ac:dyDescent="0.35">
      <c r="A410" s="28"/>
      <c r="B410" s="28" t="s">
        <v>219</v>
      </c>
      <c r="C410" s="43"/>
      <c r="D410" s="44" t="s">
        <v>279</v>
      </c>
      <c r="E410" s="34">
        <f>[3]Összegző!X84</f>
        <v>4889.5633600000001</v>
      </c>
      <c r="F410" s="34"/>
      <c r="G410" s="34"/>
    </row>
    <row r="411" spans="1:7" x14ac:dyDescent="0.35">
      <c r="A411" s="28"/>
      <c r="B411" s="28" t="s">
        <v>220</v>
      </c>
      <c r="C411" s="43"/>
      <c r="D411" s="44" t="s">
        <v>279</v>
      </c>
      <c r="E411" s="34">
        <f>[3]Összegző!X85</f>
        <v>1406</v>
      </c>
      <c r="F411" s="34"/>
      <c r="G411" s="34"/>
    </row>
    <row r="412" spans="1:7" x14ac:dyDescent="0.35">
      <c r="A412" s="28"/>
      <c r="B412" t="s">
        <v>280</v>
      </c>
      <c r="C412" s="43"/>
      <c r="D412" s="44" t="s">
        <v>279</v>
      </c>
      <c r="E412" s="34">
        <f>[3]Összegző!X86</f>
        <v>150.56816000000001</v>
      </c>
      <c r="F412" s="34"/>
      <c r="G412" s="34"/>
    </row>
    <row r="413" spans="1:7" x14ac:dyDescent="0.35">
      <c r="A413" s="28"/>
      <c r="B413" s="28" t="s">
        <v>221</v>
      </c>
      <c r="C413" s="43"/>
      <c r="D413" s="44" t="s">
        <v>279</v>
      </c>
      <c r="E413" s="34">
        <f>[3]Összegző!X87</f>
        <v>3916.5839999999994</v>
      </c>
      <c r="F413" s="34"/>
      <c r="G413" s="34"/>
    </row>
    <row r="414" spans="1:7" x14ac:dyDescent="0.35">
      <c r="A414" s="28"/>
      <c r="B414" s="28" t="s">
        <v>222</v>
      </c>
      <c r="C414" s="43"/>
      <c r="D414" s="44" t="s">
        <v>279</v>
      </c>
      <c r="E414" s="34">
        <f>[3]Összegző!X88</f>
        <v>2804.4</v>
      </c>
      <c r="F414" s="34"/>
      <c r="G414" s="34"/>
    </row>
    <row r="415" spans="1:7" x14ac:dyDescent="0.35">
      <c r="A415" s="28"/>
      <c r="B415" s="28" t="s">
        <v>223</v>
      </c>
      <c r="C415" s="43"/>
      <c r="D415" s="44" t="s">
        <v>279</v>
      </c>
      <c r="E415" s="34">
        <f>[3]Összegző!X89</f>
        <v>6282.92</v>
      </c>
      <c r="F415" s="34"/>
      <c r="G415" s="34"/>
    </row>
    <row r="416" spans="1:7" x14ac:dyDescent="0.35">
      <c r="A416" s="28"/>
      <c r="B416" s="28" t="s">
        <v>224</v>
      </c>
      <c r="C416" s="43"/>
      <c r="D416" s="44" t="s">
        <v>279</v>
      </c>
      <c r="E416" s="34">
        <f>[3]Összegző!X90</f>
        <v>257.53390400000001</v>
      </c>
      <c r="F416" s="34"/>
      <c r="G416" s="34"/>
    </row>
    <row r="417" spans="1:7" ht="13.15" x14ac:dyDescent="0.4">
      <c r="A417" s="12"/>
      <c r="B417" s="28" t="s">
        <v>225</v>
      </c>
      <c r="C417" s="43"/>
      <c r="D417" s="44" t="s">
        <v>279</v>
      </c>
      <c r="E417" s="34">
        <f>[3]Összegző!X91</f>
        <v>3716.4</v>
      </c>
      <c r="F417" s="34"/>
      <c r="G417" s="34"/>
    </row>
    <row r="418" spans="1:7" ht="13.15" x14ac:dyDescent="0.4">
      <c r="A418" s="12"/>
      <c r="B418" s="28" t="s">
        <v>226</v>
      </c>
      <c r="C418" s="43"/>
      <c r="D418" s="44" t="s">
        <v>279</v>
      </c>
      <c r="E418" s="34">
        <f>[3]Összegző!X92</f>
        <v>9469.1440000000002</v>
      </c>
      <c r="F418" s="34"/>
      <c r="G418" s="34"/>
    </row>
    <row r="419" spans="1:7" ht="13.15" x14ac:dyDescent="0.4">
      <c r="A419" s="12"/>
      <c r="B419" s="28" t="s">
        <v>227</v>
      </c>
      <c r="C419" s="43"/>
      <c r="D419" s="44" t="s">
        <v>279</v>
      </c>
      <c r="E419" s="34">
        <f>[3]Összegző!X93</f>
        <v>6102.8</v>
      </c>
      <c r="F419" s="34"/>
      <c r="G419" s="34"/>
    </row>
    <row r="420" spans="1:7" ht="13.15" x14ac:dyDescent="0.4">
      <c r="A420" s="12"/>
      <c r="B420" s="28" t="s">
        <v>228</v>
      </c>
      <c r="C420" s="43"/>
      <c r="D420" s="44" t="s">
        <v>279</v>
      </c>
      <c r="E420" s="34">
        <f>[3]Összegző!X94</f>
        <v>3094.72</v>
      </c>
      <c r="F420" s="34"/>
      <c r="G420" s="34"/>
    </row>
    <row r="421" spans="1:7" ht="13.15" x14ac:dyDescent="0.4">
      <c r="A421" s="12"/>
      <c r="B421" s="28" t="s">
        <v>229</v>
      </c>
      <c r="C421" s="43"/>
      <c r="D421" s="44" t="s">
        <v>279</v>
      </c>
      <c r="E421" s="34">
        <f>[3]Összegző!X95</f>
        <v>9424</v>
      </c>
      <c r="F421" s="34"/>
      <c r="G421" s="34"/>
    </row>
    <row r="422" spans="1:7" ht="13.15" x14ac:dyDescent="0.4">
      <c r="A422" s="12"/>
      <c r="B422" s="28" t="s">
        <v>230</v>
      </c>
      <c r="C422" s="43"/>
      <c r="D422" s="44" t="s">
        <v>279</v>
      </c>
      <c r="E422" s="34">
        <f>[3]Összegző!X96</f>
        <v>1242.5999999999999</v>
      </c>
      <c r="F422" s="34"/>
      <c r="G422" s="34"/>
    </row>
    <row r="423" spans="1:7" ht="13.15" x14ac:dyDescent="0.4">
      <c r="A423" s="12"/>
      <c r="B423" t="s">
        <v>231</v>
      </c>
      <c r="C423" s="43"/>
      <c r="D423" s="44" t="s">
        <v>279</v>
      </c>
      <c r="E423" s="34">
        <f>[3]Összegző!X97</f>
        <v>4144.58248</v>
      </c>
      <c r="F423" s="34"/>
      <c r="G423" s="34"/>
    </row>
    <row r="424" spans="1:7" ht="13.15" x14ac:dyDescent="0.4">
      <c r="A424" s="12"/>
      <c r="B424" s="28" t="s">
        <v>232</v>
      </c>
      <c r="C424" s="43"/>
      <c r="D424" s="44" t="s">
        <v>279</v>
      </c>
      <c r="E424" s="34">
        <f>[3]Összegző!X98</f>
        <v>13771.2</v>
      </c>
      <c r="F424" s="34"/>
      <c r="G424" s="34"/>
    </row>
    <row r="425" spans="1:7" x14ac:dyDescent="0.35">
      <c r="A425" s="37"/>
      <c r="B425" s="28" t="s">
        <v>233</v>
      </c>
      <c r="C425" s="43"/>
      <c r="D425" s="44" t="s">
        <v>279</v>
      </c>
      <c r="E425" s="34">
        <f>[3]Összegző!X99</f>
        <v>1808.8</v>
      </c>
      <c r="F425" s="34"/>
      <c r="G425" s="34"/>
    </row>
    <row r="426" spans="1:7" x14ac:dyDescent="0.35">
      <c r="A426" s="37"/>
      <c r="B426" s="28" t="s">
        <v>271</v>
      </c>
      <c r="C426" s="43"/>
      <c r="D426" s="44" t="s">
        <v>279</v>
      </c>
      <c r="E426" s="34">
        <f>[3]Összegző!X100</f>
        <v>1994.2400000000002</v>
      </c>
      <c r="F426" s="34"/>
      <c r="G426" s="34"/>
    </row>
    <row r="427" spans="1:7" x14ac:dyDescent="0.35">
      <c r="A427" s="37"/>
      <c r="B427" s="28" t="s">
        <v>234</v>
      </c>
      <c r="C427" s="43"/>
      <c r="D427" s="44" t="s">
        <v>279</v>
      </c>
      <c r="E427" s="34">
        <f>[3]Összegző!X101</f>
        <v>3724.0281199999995</v>
      </c>
      <c r="F427" s="34"/>
      <c r="G427" s="34"/>
    </row>
  </sheetData>
  <sheetProtection selectLockedCells="1"/>
  <mergeCells count="20">
    <mergeCell ref="D93:D94"/>
    <mergeCell ref="E93:E94"/>
    <mergeCell ref="B93:B94"/>
    <mergeCell ref="D72:D73"/>
    <mergeCell ref="B6:B7"/>
    <mergeCell ref="D6:D7"/>
    <mergeCell ref="B64:B65"/>
    <mergeCell ref="D64:D65"/>
    <mergeCell ref="B72:B73"/>
    <mergeCell ref="G19:G20"/>
    <mergeCell ref="A5:E5"/>
    <mergeCell ref="B31:B32"/>
    <mergeCell ref="D31:D32"/>
    <mergeCell ref="B80:B81"/>
    <mergeCell ref="D80:D81"/>
    <mergeCell ref="E80:E81"/>
    <mergeCell ref="E6:E7"/>
    <mergeCell ref="E31:E32"/>
    <mergeCell ref="E64:E65"/>
    <mergeCell ref="E72:E7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5" fitToHeight="3" orientation="portrait" r:id="rId1"/>
  <headerFooter alignWithMargins="0">
    <oddFooter>&amp;L&amp;D&amp;R&amp;Z&amp;F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gazd. és műsz. inf.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Igazgató</dc:creator>
  <cp:lastModifiedBy>Igazgató</cp:lastModifiedBy>
  <cp:lastPrinted>2025-04-03T09:31:29Z</cp:lastPrinted>
  <dcterms:created xsi:type="dcterms:W3CDTF">2005-08-28T13:55:20Z</dcterms:created>
  <dcterms:modified xsi:type="dcterms:W3CDTF">2026-03-31T11:35:53Z</dcterms:modified>
</cp:coreProperties>
</file>